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6afe36a114821651/JK Solin/Trening kamp - Salona/2025/"/>
    </mc:Choice>
  </mc:AlternateContent>
  <xr:revisionPtr revIDLastSave="121" documentId="13_ncr:1_{AF363B96-14AD-4F27-878C-F6D8DEDAAE43}" xr6:coauthVersionLast="47" xr6:coauthVersionMax="47" xr10:uidLastSave="{940F3415-2007-4629-B9DD-1971F97607D6}"/>
  <bookViews>
    <workbookView xWindow="-108" yWindow="-108" windowWidth="23256" windowHeight="12456" xr2:uid="{00000000-000D-0000-FFFF-FFFF00000000}"/>
  </bookViews>
  <sheets>
    <sheet name="Entry form" sheetId="1" r:id="rId1"/>
    <sheet name="Hotel form" sheetId="4" r:id="rId2"/>
    <sheet name="INVOICE" sheetId="6" r:id="rId3"/>
    <sheet name="List1" sheetId="7" state="hidden" r:id="rId4"/>
    <sheet name="List5" sheetId="5" r:id="rId5"/>
    <sheet name="List3" sheetId="3" state="hidden" r:id="rId6"/>
    <sheet name="List2" sheetId="2" state="hidden" r:id="rId7"/>
  </sheets>
  <definedNames>
    <definedName name="_xlnm._FilterDatabase" localSheetId="6" hidden="1">List2!$E$3:$E$7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11" i="4"/>
  <c r="D18" i="4"/>
  <c r="F18" i="4"/>
  <c r="F19" i="4" s="1"/>
  <c r="I27" i="4"/>
  <c r="D14" i="6" s="1"/>
  <c r="F11" i="4"/>
  <c r="F12" i="4"/>
  <c r="C4" i="6"/>
  <c r="I23" i="4"/>
  <c r="D13" i="6" s="1"/>
  <c r="C8" i="6"/>
  <c r="C7" i="6"/>
  <c r="C6" i="6"/>
  <c r="E13" i="4"/>
  <c r="I18" i="4" l="1"/>
  <c r="I19" i="4" s="1"/>
  <c r="F13" i="4"/>
  <c r="I12" i="4"/>
  <c r="I11" i="4"/>
  <c r="I13" i="4" l="1"/>
  <c r="I21" i="4" s="1"/>
  <c r="I31" i="4" s="1"/>
  <c r="D12" i="6" l="1"/>
  <c r="D17" i="6" s="1"/>
  <c r="D19" i="6" s="1"/>
</calcChain>
</file>

<file path=xl/sharedStrings.xml><?xml version="1.0" encoding="utf-8"?>
<sst xmlns="http://schemas.openxmlformats.org/spreadsheetml/2006/main" count="108" uniqueCount="82">
  <si>
    <t>Birth year</t>
  </si>
  <si>
    <t>Coach</t>
  </si>
  <si>
    <t xml:space="preserve">Club - Country: </t>
  </si>
  <si>
    <t>Competitor</t>
  </si>
  <si>
    <t xml:space="preserve">Coach </t>
  </si>
  <si>
    <t>Delegation</t>
  </si>
  <si>
    <t>U12</t>
  </si>
  <si>
    <t>U14</t>
  </si>
  <si>
    <t>U16</t>
  </si>
  <si>
    <t>U18</t>
  </si>
  <si>
    <t>Weight category</t>
  </si>
  <si>
    <t>Male/Female</t>
  </si>
  <si>
    <t>Name</t>
  </si>
  <si>
    <t>Surname</t>
  </si>
  <si>
    <t>Function</t>
  </si>
  <si>
    <t>M</t>
  </si>
  <si>
    <t>F</t>
  </si>
  <si>
    <t>Nb</t>
  </si>
  <si>
    <t>Age cat.</t>
  </si>
  <si>
    <t>U21</t>
  </si>
  <si>
    <t>Sen</t>
  </si>
  <si>
    <t xml:space="preserve">Mob: </t>
  </si>
  <si>
    <t>COUNTRY / CLUB</t>
  </si>
  <si>
    <t>Contact person</t>
  </si>
  <si>
    <t>Telephone</t>
  </si>
  <si>
    <t>ACCOMODATION - TRAINING CAMP</t>
  </si>
  <si>
    <t>SOBA</t>
  </si>
  <si>
    <t>CIJENA</t>
  </si>
  <si>
    <t>University campus Dr.Franjo Tuđman</t>
  </si>
  <si>
    <t>Room</t>
  </si>
  <si>
    <t>Arrival date</t>
  </si>
  <si>
    <t>Departure date</t>
  </si>
  <si>
    <t>Number / rooms</t>
  </si>
  <si>
    <t>Number/ persons</t>
  </si>
  <si>
    <t>Nights</t>
  </si>
  <si>
    <t>TOTAL €</t>
  </si>
  <si>
    <t>single</t>
  </si>
  <si>
    <t>double</t>
  </si>
  <si>
    <t>ROOMS</t>
  </si>
  <si>
    <t>BB</t>
  </si>
  <si>
    <t>HB</t>
  </si>
  <si>
    <t>FB</t>
  </si>
  <si>
    <t>Datum dolaska</t>
  </si>
  <si>
    <t>TOTAL</t>
  </si>
  <si>
    <t>triple</t>
  </si>
  <si>
    <t>No. of competitors</t>
  </si>
  <si>
    <r>
      <t xml:space="preserve">to be sent to: </t>
    </r>
    <r>
      <rPr>
        <b/>
        <sz val="22"/>
        <color rgb="FFFF0000"/>
        <rFont val="Calibri"/>
        <family val="2"/>
        <charset val="238"/>
        <scheme val="minor"/>
      </rPr>
      <t>judoklubolin2@gmail.com</t>
    </r>
  </si>
  <si>
    <t>VAT Number</t>
  </si>
  <si>
    <t>e-mail</t>
  </si>
  <si>
    <t xml:space="preserve">Adres </t>
  </si>
  <si>
    <t xml:space="preserve"> </t>
  </si>
  <si>
    <t>Accomodation ITC Salona 2023</t>
  </si>
  <si>
    <t>Entry fee ITC Salona 2023</t>
  </si>
  <si>
    <t>Total</t>
  </si>
  <si>
    <t>Tax</t>
  </si>
  <si>
    <t>Solin</t>
  </si>
  <si>
    <t>Club:</t>
  </si>
  <si>
    <t>Adress:</t>
  </si>
  <si>
    <t xml:space="preserve">Direktor </t>
  </si>
  <si>
    <t>Branko Crnov</t>
  </si>
  <si>
    <t>VAT No.</t>
  </si>
  <si>
    <t xml:space="preserve">Transfer </t>
  </si>
  <si>
    <t>Hotel deadline is 15 days before the accreditation day. The reservation sent by then is binding. Replacements be free of charge. Cancellations 14 to 8 days before the Accreditation Day: 70% refund. Cancellations within  7 or less days of before the Accreditation Day: no refund</t>
  </si>
  <si>
    <t>PAYMENT</t>
  </si>
  <si>
    <t>Reservation will be confirmed only after payments</t>
  </si>
  <si>
    <t>Student dormitory with shared bathrooms</t>
  </si>
  <si>
    <t>Item Description</t>
  </si>
  <si>
    <t>Amount</t>
  </si>
  <si>
    <t>Obligatory minimum stay in the official hotel is 4 nights</t>
  </si>
  <si>
    <t>TRANSFER</t>
  </si>
  <si>
    <t>Arrival time</t>
  </si>
  <si>
    <t>Flight number</t>
  </si>
  <si>
    <t>Departure time</t>
  </si>
  <si>
    <t>TOTAL TRANSFER</t>
  </si>
  <si>
    <t>Price per person per one way</t>
  </si>
  <si>
    <t>Please fill in the gray cells.</t>
  </si>
  <si>
    <t>INTERNATIONAL JUDO TRAINING CAMP - SALONA 2025</t>
  </si>
  <si>
    <t>until 05.08.2025</t>
  </si>
  <si>
    <t>Price per person FB</t>
  </si>
  <si>
    <t>Price per person per day FB</t>
  </si>
  <si>
    <t>INVOICE No.  005-2025</t>
  </si>
  <si>
    <t>ITC SALONA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</si>
</sst>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\ [$€-1]_-;\-* #,##0.00\ [$€-1]_-;_-* &quot;-&quot;??\ [$€-1]_-;_-@_-"/>
    <numFmt numFmtId="165" formatCode="#,##0.00\ &quot;€&quot;"/>
    <numFmt numFmtId="166" formatCode="[$-F800]dddd\,\ mmmm\ dd\,\ yyyy"/>
    <numFmt numFmtId="167" formatCode="_-* #,##0.00\ [$€-41A]_-;\-* #,##0.00\ [$€-41A]_-;_-* &quot;-&quot;??\ [$€-41A]_-;_-@_-"/>
    <numFmt numFmtId="168" formatCode="h:mm;@"/>
  </numFmts>
  <fonts count="34" x14ac:knownFonts="1">
    <font>
      <sz val="11"/>
      <color theme="1"/>
      <name val="Calibri"/>
      <family val="2"/>
      <charset val="238"/>
      <scheme val="minor"/>
    </font>
    <font>
      <sz val="36"/>
      <color theme="1"/>
      <name val="Rockwell Extra Bold"/>
      <family val="1"/>
    </font>
    <font>
      <sz val="18"/>
      <color theme="1"/>
      <name val="Bauhaus 93"/>
      <family val="5"/>
    </font>
    <font>
      <b/>
      <i/>
      <sz val="1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b/>
      <i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sz val="20"/>
      <color theme="3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5"/>
      <name val="Calibri"/>
      <family val="2"/>
      <scheme val="minor"/>
    </font>
    <font>
      <sz val="18"/>
      <color theme="5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b/>
      <i/>
      <sz val="11"/>
      <color theme="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i/>
      <sz val="20"/>
      <color theme="3"/>
      <name val="Calibri Light"/>
      <family val="2"/>
      <charset val="238"/>
      <scheme val="major"/>
    </font>
    <font>
      <b/>
      <i/>
      <sz val="16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5"/>
      <name val="Calibri"/>
      <family val="2"/>
      <charset val="238"/>
      <scheme val="minor"/>
    </font>
    <font>
      <i/>
      <sz val="18"/>
      <color theme="5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3"/>
      </bottom>
      <diagonal/>
    </border>
    <border>
      <left style="thin">
        <color theme="3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 style="thick">
        <color theme="3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2" xfId="0" applyNumberFormat="1" applyFont="1" applyBorder="1"/>
    <xf numFmtId="164" fontId="5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10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164" fontId="0" fillId="6" borderId="2" xfId="0" applyNumberFormat="1" applyFill="1" applyBorder="1"/>
    <xf numFmtId="14" fontId="0" fillId="4" borderId="2" xfId="0" applyNumberFormat="1" applyFill="1" applyBorder="1" applyAlignment="1" applyProtection="1">
      <alignment horizontal="center" vertical="center"/>
      <protection locked="0"/>
    </xf>
    <xf numFmtId="0" fontId="0" fillId="7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0" xfId="0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10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0" fillId="7" borderId="6" xfId="0" applyFont="1" applyFill="1" applyBorder="1" applyAlignment="1">
      <alignment vertical="center"/>
    </xf>
    <xf numFmtId="0" fontId="0" fillId="11" borderId="0" xfId="0" applyFill="1"/>
    <xf numFmtId="0" fontId="16" fillId="0" borderId="0" xfId="0" applyFont="1"/>
    <xf numFmtId="0" fontId="17" fillId="0" borderId="0" xfId="0" applyFont="1"/>
    <xf numFmtId="0" fontId="0" fillId="0" borderId="0" xfId="0" applyAlignment="1">
      <alignment vertical="top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right" vertical="center" indent="2"/>
    </xf>
    <xf numFmtId="0" fontId="21" fillId="12" borderId="22" xfId="0" applyFont="1" applyFill="1" applyBorder="1" applyAlignment="1">
      <alignment horizontal="center" vertical="center"/>
    </xf>
    <xf numFmtId="0" fontId="0" fillId="13" borderId="24" xfId="0" applyFill="1" applyBorder="1" applyAlignment="1">
      <alignment horizontal="left" vertical="center" indent="2"/>
    </xf>
    <xf numFmtId="0" fontId="0" fillId="0" borderId="0" xfId="0" applyAlignment="1">
      <alignment horizontal="left" vertical="top"/>
    </xf>
    <xf numFmtId="166" fontId="23" fillId="0" borderId="0" xfId="0" applyNumberFormat="1" applyFont="1" applyAlignment="1">
      <alignment horizontal="left"/>
    </xf>
    <xf numFmtId="0" fontId="25" fillId="12" borderId="0" xfId="0" applyFont="1" applyFill="1"/>
    <xf numFmtId="0" fontId="25" fillId="12" borderId="0" xfId="0" applyFont="1" applyFill="1" applyAlignment="1">
      <alignment vertical="top"/>
    </xf>
    <xf numFmtId="0" fontId="24" fillId="4" borderId="0" xfId="0" applyFont="1" applyFill="1" applyAlignment="1">
      <alignment horizontal="left" vertical="top"/>
    </xf>
    <xf numFmtId="164" fontId="22" fillId="1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top"/>
    </xf>
    <xf numFmtId="0" fontId="28" fillId="0" borderId="0" xfId="0" applyFont="1" applyAlignment="1">
      <alignment horizontal="left" vertical="center" indent="2"/>
    </xf>
    <xf numFmtId="164" fontId="28" fillId="0" borderId="0" xfId="0" applyNumberFormat="1" applyFont="1" applyAlignment="1">
      <alignment horizontal="center" vertical="center"/>
    </xf>
    <xf numFmtId="0" fontId="28" fillId="0" borderId="0" xfId="0" applyFont="1"/>
    <xf numFmtId="164" fontId="28" fillId="0" borderId="0" xfId="0" applyNumberFormat="1" applyFont="1"/>
    <xf numFmtId="0" fontId="29" fillId="0" borderId="0" xfId="0" applyFont="1" applyAlignment="1">
      <alignment horizontal="right" vertical="center" indent="2"/>
    </xf>
    <xf numFmtId="164" fontId="28" fillId="0" borderId="2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indent="2"/>
    </xf>
    <xf numFmtId="0" fontId="28" fillId="0" borderId="23" xfId="0" applyFont="1" applyBorder="1" applyAlignment="1">
      <alignment horizontal="left" vertical="center" indent="2"/>
    </xf>
    <xf numFmtId="0" fontId="28" fillId="13" borderId="23" xfId="0" applyFont="1" applyFill="1" applyBorder="1" applyAlignment="1">
      <alignment horizontal="left" vertical="center" indent="2"/>
    </xf>
    <xf numFmtId="0" fontId="24" fillId="4" borderId="0" xfId="0" applyFont="1" applyFill="1" applyAlignment="1">
      <alignment horizontal="left"/>
    </xf>
    <xf numFmtId="0" fontId="8" fillId="3" borderId="2" xfId="0" applyFont="1" applyFill="1" applyBorder="1" applyAlignment="1" applyProtection="1">
      <alignment vertical="center"/>
      <protection hidden="1"/>
    </xf>
    <xf numFmtId="164" fontId="28" fillId="0" borderId="19" xfId="0" applyNumberFormat="1" applyFont="1" applyBorder="1" applyAlignment="1" applyProtection="1">
      <alignment horizontal="center" vertical="center"/>
      <protection hidden="1"/>
    </xf>
    <xf numFmtId="164" fontId="22" fillId="12" borderId="21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Protection="1">
      <protection locked="0"/>
    </xf>
    <xf numFmtId="0" fontId="0" fillId="11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11" borderId="7" xfId="0" applyFill="1" applyBorder="1" applyProtection="1">
      <protection locked="0"/>
    </xf>
    <xf numFmtId="0" fontId="4" fillId="3" borderId="10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14" fontId="10" fillId="0" borderId="0" xfId="0" applyNumberFormat="1" applyFont="1"/>
    <xf numFmtId="14" fontId="33" fillId="0" borderId="0" xfId="0" applyNumberFormat="1" applyFont="1"/>
    <xf numFmtId="0" fontId="0" fillId="14" borderId="2" xfId="0" applyFill="1" applyBorder="1" applyAlignment="1" applyProtection="1">
      <alignment horizontal="center" vertical="center"/>
      <protection hidden="1"/>
    </xf>
    <xf numFmtId="164" fontId="0" fillId="14" borderId="2" xfId="0" applyNumberFormat="1" applyFill="1" applyBorder="1" applyAlignment="1">
      <alignment horizontal="center" vertical="center"/>
    </xf>
    <xf numFmtId="14" fontId="0" fillId="14" borderId="2" xfId="0" applyNumberForma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14" fontId="28" fillId="4" borderId="2" xfId="0" applyNumberFormat="1" applyFont="1" applyFill="1" applyBorder="1" applyProtection="1">
      <protection locked="0"/>
    </xf>
    <xf numFmtId="168" fontId="28" fillId="4" borderId="2" xfId="0" applyNumberFormat="1" applyFont="1" applyFill="1" applyBorder="1" applyAlignment="1" applyProtection="1">
      <alignment horizontal="center"/>
      <protection locked="0"/>
    </xf>
    <xf numFmtId="0" fontId="28" fillId="4" borderId="2" xfId="0" applyFont="1" applyFill="1" applyBorder="1" applyProtection="1">
      <protection locked="0"/>
    </xf>
    <xf numFmtId="168" fontId="28" fillId="4" borderId="2" xfId="0" applyNumberFormat="1" applyFont="1" applyFill="1" applyBorder="1" applyProtection="1">
      <protection locked="0"/>
    </xf>
    <xf numFmtId="0" fontId="4" fillId="14" borderId="0" xfId="0" applyFont="1" applyFill="1"/>
    <xf numFmtId="0" fontId="28" fillId="14" borderId="2" xfId="0" applyFont="1" applyFill="1" applyBorder="1"/>
    <xf numFmtId="167" fontId="28" fillId="14" borderId="2" xfId="0" applyNumberFormat="1" applyFont="1" applyFill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10" fillId="7" borderId="7" xfId="0" applyNumberFormat="1" applyFont="1" applyFill="1" applyBorder="1" applyAlignment="1" applyProtection="1">
      <alignment horizontal="center" vertical="center"/>
      <protection hidden="1"/>
    </xf>
    <xf numFmtId="0" fontId="10" fillId="7" borderId="16" xfId="0" applyFont="1" applyFill="1" applyBorder="1" applyAlignment="1" applyProtection="1">
      <alignment horizontal="center" vertical="center"/>
      <protection hidden="1"/>
    </xf>
    <xf numFmtId="0" fontId="10" fillId="7" borderId="6" xfId="0" applyFont="1" applyFill="1" applyBorder="1" applyAlignment="1" applyProtection="1">
      <alignment horizontal="center" vertical="center"/>
      <protection hidden="1"/>
    </xf>
    <xf numFmtId="0" fontId="10" fillId="7" borderId="7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164" fontId="0" fillId="14" borderId="7" xfId="0" applyNumberFormat="1" applyFill="1" applyBorder="1" applyAlignment="1" applyProtection="1">
      <alignment horizontal="center" vertical="center"/>
      <protection hidden="1"/>
    </xf>
    <xf numFmtId="0" fontId="0" fillId="14" borderId="16" xfId="0" applyFill="1" applyBorder="1" applyAlignment="1" applyProtection="1">
      <alignment horizontal="center" vertical="center"/>
      <protection hidden="1"/>
    </xf>
    <xf numFmtId="0" fontId="0" fillId="14" borderId="6" xfId="0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9" fillId="10" borderId="11" xfId="0" applyFont="1" applyFill="1" applyBorder="1" applyAlignment="1">
      <alignment horizontal="center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14" fillId="2" borderId="17" xfId="0" applyFont="1" applyFill="1" applyBorder="1" applyAlignment="1" applyProtection="1">
      <alignment horizontal="center" vertical="center"/>
      <protection hidden="1"/>
    </xf>
    <xf numFmtId="0" fontId="14" fillId="2" borderId="18" xfId="0" applyFont="1" applyFill="1" applyBorder="1" applyAlignment="1" applyProtection="1">
      <alignment horizontal="center" vertical="center"/>
      <protection hidden="1"/>
    </xf>
    <xf numFmtId="0" fontId="13" fillId="5" borderId="13" xfId="0" applyFont="1" applyFill="1" applyBorder="1" applyAlignment="1" applyProtection="1">
      <alignment horizontal="center" vertical="center" wrapText="1"/>
      <protection hidden="1"/>
    </xf>
    <xf numFmtId="0" fontId="13" fillId="5" borderId="14" xfId="0" applyFont="1" applyFill="1" applyBorder="1" applyAlignment="1" applyProtection="1">
      <alignment horizontal="center" vertical="center" wrapText="1"/>
      <protection hidden="1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8" fillId="4" borderId="7" xfId="0" quotePrefix="1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hidden="1"/>
    </xf>
    <xf numFmtId="0" fontId="27" fillId="9" borderId="15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165" fontId="27" fillId="9" borderId="12" xfId="0" applyNumberFormat="1" applyFont="1" applyFill="1" applyBorder="1" applyAlignment="1" applyProtection="1">
      <alignment horizontal="center" vertical="center"/>
      <protection hidden="1"/>
    </xf>
    <xf numFmtId="165" fontId="27" fillId="9" borderId="0" xfId="0" applyNumberFormat="1" applyFont="1" applyFill="1" applyAlignment="1" applyProtection="1">
      <alignment horizontal="center" vertical="center"/>
      <protection hidden="1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164" fontId="10" fillId="5" borderId="7" xfId="0" applyNumberFormat="1" applyFont="1" applyFill="1" applyBorder="1" applyAlignment="1" applyProtection="1">
      <alignment horizontal="center"/>
      <protection hidden="1"/>
    </xf>
    <xf numFmtId="164" fontId="10" fillId="5" borderId="16" xfId="0" applyNumberFormat="1" applyFont="1" applyFill="1" applyBorder="1" applyAlignment="1" applyProtection="1">
      <alignment horizontal="center"/>
      <protection hidden="1"/>
    </xf>
    <xf numFmtId="164" fontId="10" fillId="5" borderId="6" xfId="0" applyNumberFormat="1" applyFont="1" applyFill="1" applyBorder="1" applyAlignment="1" applyProtection="1">
      <alignment horizontal="center"/>
      <protection hidden="1"/>
    </xf>
    <xf numFmtId="0" fontId="10" fillId="7" borderId="6" xfId="0" applyFont="1" applyFill="1" applyBorder="1" applyAlignment="1">
      <alignment horizontal="center" vertical="center"/>
    </xf>
    <xf numFmtId="164" fontId="10" fillId="7" borderId="16" xfId="0" applyNumberFormat="1" applyFont="1" applyFill="1" applyBorder="1" applyAlignment="1" applyProtection="1">
      <alignment horizontal="center" vertical="center"/>
      <protection hidden="1"/>
    </xf>
    <xf numFmtId="164" fontId="10" fillId="7" borderId="6" xfId="0" applyNumberFormat="1" applyFont="1" applyFill="1" applyBorder="1" applyAlignment="1" applyProtection="1">
      <alignment horizontal="center" vertical="center"/>
      <protection hidden="1"/>
    </xf>
    <xf numFmtId="0" fontId="32" fillId="8" borderId="0" xfId="0" applyFont="1" applyFill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7" fontId="4" fillId="14" borderId="7" xfId="0" applyNumberFormat="1" applyFont="1" applyFill="1" applyBorder="1" applyAlignment="1" applyProtection="1">
      <alignment horizontal="center"/>
      <protection hidden="1"/>
    </xf>
    <xf numFmtId="167" fontId="4" fillId="14" borderId="16" xfId="0" applyNumberFormat="1" applyFont="1" applyFill="1" applyBorder="1" applyAlignment="1" applyProtection="1">
      <alignment horizontal="center"/>
      <protection hidden="1"/>
    </xf>
    <xf numFmtId="167" fontId="4" fillId="14" borderId="6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no" xfId="0" builtinId="0"/>
  </cellStyles>
  <dxfs count="22">
    <dxf>
      <numFmt numFmtId="0" formatCode="General"/>
    </dxf>
    <dxf>
      <alignment horizontal="center" vertical="center" textRotation="0" wrapText="0" indent="0" justifyLastLine="0" shrinkToFit="0" readingOrder="0"/>
    </dxf>
    <dxf>
      <font>
        <i/>
      </font>
      <numFmt numFmtId="164" formatCode="_-* #,##0.00\ [$€-1]_-;\-* #,##0.00\ [$€-1]_-;_-* &quot;-&quot;??\ [$€-1]_-;_-@_-"/>
      <alignment horizontal="center" vertical="center" textRotation="0" wrapText="0" indent="0" justifyLastLine="0" shrinkToFit="0" readingOrder="0"/>
    </dxf>
    <dxf>
      <alignment horizontal="left" vertical="center" textRotation="0" wrapText="0" indent="2" justifyLastLine="0" shrinkToFit="0" readingOrder="0"/>
    </dxf>
    <dxf>
      <font>
        <i/>
      </font>
      <alignment horizontal="left" vertical="center" textRotation="0" wrapText="0" indent="2" justifyLastLine="0" shrinkToFit="0" readingOrder="0"/>
    </dxf>
    <dxf>
      <font>
        <i/>
      </font>
      <alignment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 Light"/>
        <scheme val="major"/>
      </font>
      <alignment horizontal="general" vertical="center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/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Poslovna tablica" pivot="0" count="3" xr9:uid="{00000000-0011-0000-FFFF-FFFF00000000}">
      <tableStyleElement type="wholeTable" dxfId="21"/>
      <tableStyleElement type="headerRow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2</xdr:col>
      <xdr:colOff>426720</xdr:colOff>
      <xdr:row>1</xdr:row>
      <xdr:rowOff>867265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234440" cy="1255885"/>
        </a:xfrm>
        <a:prstGeom prst="rect">
          <a:avLst/>
        </a:prstGeom>
      </xdr:spPr>
    </xdr:pic>
    <xdr:clientData/>
  </xdr:twoCellAnchor>
  <xdr:twoCellAnchor>
    <xdr:from>
      <xdr:col>2</xdr:col>
      <xdr:colOff>647701</xdr:colOff>
      <xdr:row>0</xdr:row>
      <xdr:rowOff>76201</xdr:rowOff>
    </xdr:from>
    <xdr:to>
      <xdr:col>3</xdr:col>
      <xdr:colOff>1653541</xdr:colOff>
      <xdr:row>1</xdr:row>
      <xdr:rowOff>205741</xdr:rowOff>
    </xdr:to>
    <xdr:sp macro="" textlink="">
      <xdr:nvSpPr>
        <xdr:cNvPr id="2" name="Tekstni okvir 1" descr="Naziv tvrtke" title="Naslov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78281" y="76201"/>
          <a:ext cx="4038600" cy="54102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ctr" rtl="0"/>
          <a:r>
            <a:rPr lang="hr" sz="3200" b="1" i="1">
              <a:solidFill>
                <a:sysClr val="windowText" lastClr="000000"/>
              </a:solidFill>
              <a:latin typeface="Constantia" panose="02030602050306030303" pitchFamily="18" charset="0"/>
            </a:rPr>
            <a:t>JUDO</a:t>
          </a:r>
          <a:r>
            <a:rPr lang="hr" sz="3200" b="1" i="1" baseline="0">
              <a:solidFill>
                <a:sysClr val="windowText" lastClr="000000"/>
              </a:solidFill>
              <a:latin typeface="Constantia" panose="02030602050306030303" pitchFamily="18" charset="0"/>
            </a:rPr>
            <a:t> KLUB SOLIN</a:t>
          </a:r>
          <a:endParaRPr lang="hr" sz="3200" b="1" i="1">
            <a:solidFill>
              <a:sysClr val="windowText" lastClr="000000"/>
            </a:solidFill>
            <a:latin typeface="Constantia" panose="02030602050306030303" pitchFamily="18" charset="0"/>
          </a:endParaRPr>
        </a:p>
      </xdr:txBody>
    </xdr:sp>
    <xdr:clientData/>
  </xdr:twoCellAnchor>
  <xdr:twoCellAnchor>
    <xdr:from>
      <xdr:col>2</xdr:col>
      <xdr:colOff>3131820</xdr:colOff>
      <xdr:row>1</xdr:row>
      <xdr:rowOff>274320</xdr:rowOff>
    </xdr:from>
    <xdr:to>
      <xdr:col>5</xdr:col>
      <xdr:colOff>0</xdr:colOff>
      <xdr:row>1</xdr:row>
      <xdr:rowOff>1036320</xdr:rowOff>
    </xdr:to>
    <xdr:sp macro="" textlink="">
      <xdr:nvSpPr>
        <xdr:cNvPr id="3" name="Tekstni okvir 2" descr="Adresa tvrtke" title="Naslov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284220" y="784860"/>
          <a:ext cx="2529840" cy="7620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 rtl="0"/>
          <a:r>
            <a:rPr lang="hr-HR" sz="1000" b="1" i="1" baseline="0">
              <a:solidFill>
                <a:sysClr val="windowText" lastClr="000000"/>
              </a:solidFill>
              <a:latin typeface="Franklin Gothic Book" panose="020B0503020102020204" pitchFamily="34" charset="0"/>
            </a:rPr>
            <a:t>Put Majdana 3a, 21210 Solin</a:t>
          </a:r>
          <a:br>
            <a:rPr lang="en-US" sz="1000" b="1" i="1" baseline="0">
              <a:solidFill>
                <a:sysClr val="windowText" lastClr="000000"/>
              </a:solidFill>
              <a:latin typeface="Franklin Gothic Book" panose="020B0503020102020204" pitchFamily="34" charset="0"/>
            </a:rPr>
          </a:br>
          <a:r>
            <a:rPr lang="hr" sz="1000" b="1" i="1" baseline="0">
              <a:solidFill>
                <a:sysClr val="windowText" lastClr="000000"/>
              </a:solidFill>
              <a:latin typeface="Franklin Gothic Book" panose="020B0503020102020204" pitchFamily="34" charset="0"/>
            </a:rPr>
            <a:t>OIB : 37827369278</a:t>
          </a:r>
        </a:p>
        <a:p>
          <a:pPr marL="0" algn="l" rtl="0"/>
          <a:r>
            <a:rPr lang="hr" sz="1000" b="1" i="1" baseline="0">
              <a:solidFill>
                <a:sysClr val="windowText" lastClr="000000"/>
              </a:solidFill>
              <a:latin typeface="Franklin Gothic Book" panose="020B0503020102020204" pitchFamily="34" charset="0"/>
            </a:rPr>
            <a:t>IBAN: HR4324020061100290</a:t>
          </a:r>
          <a:r>
            <a:rPr lang="hr" sz="1000" b="1" i="1" baseline="0">
              <a:solidFill>
                <a:schemeClr val="bg1"/>
              </a:solidFill>
              <a:latin typeface="Franklin Gothic Book" panose="020B0503020102020204" pitchFamily="34" charset="0"/>
            </a:rPr>
            <a:t>236</a:t>
          </a:r>
          <a:endParaRPr lang="en-US" sz="1000" b="1" i="1">
            <a:solidFill>
              <a:schemeClr val="bg1"/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0</xdr:col>
      <xdr:colOff>129540</xdr:colOff>
      <xdr:row>21</xdr:row>
      <xdr:rowOff>144780</xdr:rowOff>
    </xdr:from>
    <xdr:to>
      <xdr:col>2</xdr:col>
      <xdr:colOff>1922180</xdr:colOff>
      <xdr:row>27</xdr:row>
      <xdr:rowOff>144780</xdr:rowOff>
    </xdr:to>
    <xdr:sp macro="" textlink="">
      <xdr:nvSpPr>
        <xdr:cNvPr id="4" name="Tekstni okvir 2" descr="Adresa tvrtke" title="Naslov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29540" y="6545580"/>
          <a:ext cx="2623220" cy="122682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 rtl="0"/>
          <a:r>
            <a:rPr lang="en-US" sz="1000" i="1">
              <a:solidFill>
                <a:sysClr val="windowText" lastClr="000000"/>
              </a:solidFill>
              <a:latin typeface="Franklin Gothic Book" panose="020B0503020102020204" pitchFamily="34" charset="0"/>
            </a:rPr>
            <a:t>ERSTE&amp;STIERMÃRKISCHE BANK D.D.</a:t>
          </a:r>
        </a:p>
        <a:p>
          <a:pPr marL="0" algn="l" rtl="0"/>
          <a:r>
            <a:rPr lang="en-US" sz="1000" i="1">
              <a:solidFill>
                <a:sysClr val="windowText" lastClr="000000"/>
              </a:solidFill>
              <a:latin typeface="Franklin Gothic Book" panose="020B0503020102020204" pitchFamily="34" charset="0"/>
            </a:rPr>
            <a:t>51000 RIJEKA, JADRANSKI TRG 3a</a:t>
          </a:r>
        </a:p>
        <a:p>
          <a:pPr marL="0" algn="l" rtl="0"/>
          <a:r>
            <a:rPr lang="en-US" sz="1000" i="1">
              <a:solidFill>
                <a:sysClr val="windowText" lastClr="000000"/>
              </a:solidFill>
              <a:latin typeface="Franklin Gothic Book" panose="020B0503020102020204" pitchFamily="34" charset="0"/>
            </a:rPr>
            <a:t>SWIFT/BIC: ESBCHR22</a:t>
          </a:r>
        </a:p>
        <a:p>
          <a:pPr marL="0" algn="l" rtl="0"/>
          <a:r>
            <a:rPr lang="en-US" sz="1000" i="1">
              <a:solidFill>
                <a:sysClr val="windowText" lastClr="000000"/>
              </a:solidFill>
              <a:latin typeface="Franklin Gothic Book" panose="020B0503020102020204" pitchFamily="34" charset="0"/>
            </a:rPr>
            <a:t>JK SOLIN</a:t>
          </a:r>
        </a:p>
        <a:p>
          <a:pPr marL="0" algn="l" rtl="0"/>
          <a:r>
            <a:rPr lang="en-US" sz="1000" i="1">
              <a:solidFill>
                <a:sysClr val="windowText" lastClr="000000"/>
              </a:solidFill>
              <a:latin typeface="Franklin Gothic Book" panose="020B0503020102020204" pitchFamily="34" charset="0"/>
            </a:rPr>
            <a:t>Put Majdana 3 A</a:t>
          </a:r>
        </a:p>
        <a:p>
          <a:pPr marL="0" algn="l" rtl="0"/>
          <a:r>
            <a:rPr lang="en-US" sz="1000" i="1">
              <a:solidFill>
                <a:sysClr val="windowText" lastClr="000000"/>
              </a:solidFill>
              <a:latin typeface="Franklin Gothic Book" panose="020B0503020102020204" pitchFamily="34" charset="0"/>
            </a:rPr>
            <a:t>21210 SOLIN</a:t>
          </a:r>
          <a:endParaRPr lang="hr-HR" sz="1000" i="1">
            <a:solidFill>
              <a:sysClr val="windowText" lastClr="000000"/>
            </a:solidFill>
            <a:latin typeface="Franklin Gothic Book" panose="020B0503020102020204" pitchFamily="34" charset="0"/>
          </a:endParaRPr>
        </a:p>
        <a:p>
          <a:pPr marL="0" algn="l" rtl="0"/>
          <a:r>
            <a:rPr lang="hr-HR" sz="1000" i="1">
              <a:solidFill>
                <a:sysClr val="windowText" lastClr="000000"/>
              </a:solidFill>
              <a:latin typeface="Franklin Gothic Book" panose="020B0503020102020204" pitchFamily="34" charset="0"/>
            </a:rPr>
            <a:t>IBAN:</a:t>
          </a:r>
          <a:r>
            <a:rPr lang="hr-HR" sz="1000" i="1" baseline="0">
              <a:solidFill>
                <a:sysClr val="windowText" lastClr="000000"/>
              </a:solidFill>
              <a:latin typeface="Franklin Gothic Book" panose="020B0503020102020204" pitchFamily="34" charset="0"/>
            </a:rPr>
            <a:t> HR4324020061100290236</a:t>
          </a:r>
        </a:p>
        <a:p>
          <a:pPr marL="0" algn="l" rtl="0"/>
          <a:r>
            <a:rPr lang="en-US" sz="1000">
              <a:solidFill>
                <a:schemeClr val="bg1"/>
              </a:solidFill>
              <a:latin typeface="Franklin Gothic Book" panose="020B0503020102020204" pitchFamily="34" charset="0"/>
            </a:rPr>
            <a:t>VATSKA</a:t>
          </a:r>
        </a:p>
        <a:p>
          <a:pPr marL="0" algn="l" rtl="0"/>
          <a:r>
            <a:rPr lang="en-US" sz="1000">
              <a:solidFill>
                <a:schemeClr val="bg1"/>
              </a:solidFill>
              <a:latin typeface="Franklin Gothic Book" panose="020B0503020102020204" pitchFamily="34" charset="0"/>
            </a:rPr>
            <a:t>OIB:37827369278</a:t>
          </a:r>
        </a:p>
        <a:p>
          <a:pPr marL="0" algn="l" rtl="0"/>
          <a:endParaRPr lang="en-US" sz="1000">
            <a:solidFill>
              <a:schemeClr val="bg1"/>
            </a:solidFill>
            <a:latin typeface="Franklin Gothic Book" panose="020B0503020102020204" pitchFamily="34" charset="0"/>
          </a:endParaRPr>
        </a:p>
        <a:p>
          <a:pPr marL="0" algn="l" rtl="0"/>
          <a:r>
            <a:rPr lang="en-US" sz="1000">
              <a:solidFill>
                <a:schemeClr val="bg1"/>
              </a:solidFill>
              <a:latin typeface="Franklin Gothic Book" panose="020B0503020102020204" pitchFamily="34" charset="0"/>
            </a:rPr>
            <a:t>IBAN:HR4324020061100290236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ica1" displayName="Tablica1" ref="A8:H33" totalsRowShown="0" headerRowDxfId="18" headerRowBorderDxfId="17" tableBorderDxfId="16" totalsRowBorderDxfId="15">
  <tableColumns count="8">
    <tableColumn id="1" xr3:uid="{00000000-0010-0000-0100-000001000000}" name="Nb" dataDxfId="14"/>
    <tableColumn id="2" xr3:uid="{00000000-0010-0000-0100-000002000000}" name="Surname" dataDxfId="13"/>
    <tableColumn id="7" xr3:uid="{00000000-0010-0000-0100-000007000000}" name="Name" dataDxfId="12"/>
    <tableColumn id="8" xr3:uid="{00000000-0010-0000-0100-000008000000}" name="Function" dataDxfId="11"/>
    <tableColumn id="5" xr3:uid="{00000000-0010-0000-0100-000005000000}" name="Male/Female" dataDxfId="10"/>
    <tableColumn id="3" xr3:uid="{00000000-0010-0000-0100-000003000000}" name="Birth year" dataDxfId="9"/>
    <tableColumn id="6" xr3:uid="{00000000-0010-0000-0100-000006000000}" name="Age cat." dataDxfId="8"/>
    <tableColumn id="4" xr3:uid="{00000000-0010-0000-0100-000004000000}" name="Weight category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ica_DetaljiRačuna" displayName="Tablica_DetaljiRačuna" ref="C11:D15" headerRowDxfId="6" dataDxfId="5">
  <tableColumns count="2">
    <tableColumn id="1" xr3:uid="{00000000-0010-0000-0000-000001000000}" name="Item Description" totalsRowLabel="Zbroj" dataDxfId="4" totalsRowDxfId="3"/>
    <tableColumn id="2" xr3:uid="{00000000-0010-0000-0000-000002000000}" name="Amount" totalsRowFunction="count" dataDxfId="2" totalsRowDxfId="1"/>
  </tableColumns>
  <tableStyleInfo name="Poslovna tablica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tabSelected="1" workbookViewId="0">
      <selection sqref="A1:H4"/>
    </sheetView>
  </sheetViews>
  <sheetFormatPr defaultColWidth="8.88671875" defaultRowHeight="14.4" x14ac:dyDescent="0.3"/>
  <cols>
    <col min="1" max="1" width="3.88671875" customWidth="1"/>
    <col min="2" max="2" width="23.77734375" customWidth="1"/>
    <col min="3" max="3" width="18.77734375" customWidth="1"/>
    <col min="4" max="4" width="10.21875" customWidth="1"/>
    <col min="5" max="5" width="8.5546875" customWidth="1"/>
    <col min="6" max="6" width="8.6640625" customWidth="1"/>
    <col min="7" max="7" width="7.21875" customWidth="1"/>
    <col min="8" max="8" width="9.88671875" customWidth="1"/>
  </cols>
  <sheetData>
    <row r="1" spans="1:8" x14ac:dyDescent="0.3">
      <c r="A1" s="87" t="s">
        <v>81</v>
      </c>
      <c r="B1" s="87"/>
      <c r="C1" s="87"/>
      <c r="D1" s="87"/>
      <c r="E1" s="87"/>
      <c r="F1" s="87"/>
      <c r="G1" s="87"/>
      <c r="H1" s="87"/>
    </row>
    <row r="2" spans="1:8" x14ac:dyDescent="0.3">
      <c r="A2" s="87"/>
      <c r="B2" s="87"/>
      <c r="C2" s="87"/>
      <c r="D2" s="87"/>
      <c r="E2" s="87"/>
      <c r="F2" s="87"/>
      <c r="G2" s="87"/>
      <c r="H2" s="87"/>
    </row>
    <row r="3" spans="1:8" x14ac:dyDescent="0.3">
      <c r="A3" s="87"/>
      <c r="B3" s="87"/>
      <c r="C3" s="87"/>
      <c r="D3" s="87"/>
      <c r="E3" s="87"/>
      <c r="F3" s="87"/>
      <c r="G3" s="87"/>
      <c r="H3" s="87"/>
    </row>
    <row r="4" spans="1:8" x14ac:dyDescent="0.3">
      <c r="A4" s="87"/>
      <c r="B4" s="87"/>
      <c r="C4" s="87"/>
      <c r="D4" s="87"/>
      <c r="E4" s="87"/>
      <c r="F4" s="87"/>
      <c r="G4" s="87"/>
      <c r="H4" s="87"/>
    </row>
    <row r="5" spans="1:8" ht="14.4" customHeight="1" x14ac:dyDescent="0.3">
      <c r="A5" s="88" t="s">
        <v>2</v>
      </c>
      <c r="B5" s="88"/>
      <c r="C5" s="90"/>
      <c r="D5" s="90"/>
      <c r="E5" s="90"/>
      <c r="F5" s="90"/>
      <c r="G5" s="90"/>
      <c r="H5" s="90"/>
    </row>
    <row r="6" spans="1:8" ht="14.4" customHeight="1" x14ac:dyDescent="0.3">
      <c r="A6" s="89"/>
      <c r="B6" s="89"/>
      <c r="C6" s="91"/>
      <c r="D6" s="91"/>
      <c r="E6" s="91"/>
      <c r="F6" s="91"/>
      <c r="G6" s="91"/>
      <c r="H6" s="91"/>
    </row>
    <row r="8" spans="1:8" ht="28.8" x14ac:dyDescent="0.3">
      <c r="A8" s="1" t="s">
        <v>17</v>
      </c>
      <c r="B8" s="2" t="s">
        <v>13</v>
      </c>
      <c r="C8" s="2" t="s">
        <v>12</v>
      </c>
      <c r="D8" s="2" t="s">
        <v>14</v>
      </c>
      <c r="E8" s="3" t="s">
        <v>11</v>
      </c>
      <c r="F8" s="3" t="s">
        <v>0</v>
      </c>
      <c r="G8" s="8" t="s">
        <v>18</v>
      </c>
      <c r="H8" s="8" t="s">
        <v>10</v>
      </c>
    </row>
    <row r="9" spans="1:8" ht="20.100000000000001" customHeight="1" x14ac:dyDescent="0.3">
      <c r="A9" s="4">
        <v>1</v>
      </c>
      <c r="B9" s="28"/>
      <c r="C9" s="28"/>
      <c r="D9" s="28"/>
      <c r="E9" s="28"/>
      <c r="F9" s="28"/>
      <c r="G9" s="30"/>
      <c r="H9" s="30"/>
    </row>
    <row r="10" spans="1:8" ht="20.100000000000001" customHeight="1" x14ac:dyDescent="0.3">
      <c r="A10" s="4">
        <v>2</v>
      </c>
      <c r="B10" s="68"/>
      <c r="C10" s="68"/>
      <c r="D10" s="68"/>
      <c r="E10" s="68"/>
      <c r="F10" s="68"/>
      <c r="G10" s="70"/>
      <c r="H10" s="70"/>
    </row>
    <row r="11" spans="1:8" ht="20.100000000000001" customHeight="1" x14ac:dyDescent="0.3">
      <c r="A11" s="4">
        <v>3</v>
      </c>
      <c r="B11" s="67"/>
      <c r="C11" s="67"/>
      <c r="D11" s="67"/>
      <c r="E11" s="67"/>
      <c r="F11" s="67"/>
      <c r="G11" s="69"/>
      <c r="H11" s="69"/>
    </row>
    <row r="12" spans="1:8" ht="20.100000000000001" customHeight="1" x14ac:dyDescent="0.3">
      <c r="A12" s="4">
        <v>4</v>
      </c>
      <c r="B12" s="68"/>
      <c r="C12" s="68"/>
      <c r="D12" s="68"/>
      <c r="E12" s="68"/>
      <c r="F12" s="68"/>
      <c r="G12" s="70"/>
      <c r="H12" s="70"/>
    </row>
    <row r="13" spans="1:8" ht="20.100000000000001" customHeight="1" x14ac:dyDescent="0.3">
      <c r="A13" s="4">
        <v>5</v>
      </c>
      <c r="B13" s="28"/>
      <c r="C13" s="28"/>
      <c r="D13" s="28"/>
      <c r="E13" s="28"/>
      <c r="F13" s="28"/>
      <c r="G13" s="30"/>
      <c r="H13" s="30"/>
    </row>
    <row r="14" spans="1:8" ht="20.100000000000001" customHeight="1" x14ac:dyDescent="0.3">
      <c r="A14" s="4">
        <v>6</v>
      </c>
      <c r="B14" s="28"/>
      <c r="C14" s="28"/>
      <c r="D14" s="28"/>
      <c r="E14" s="28"/>
      <c r="F14" s="28"/>
      <c r="G14" s="30"/>
      <c r="H14" s="30"/>
    </row>
    <row r="15" spans="1:8" ht="20.100000000000001" customHeight="1" x14ac:dyDescent="0.3">
      <c r="A15" s="4">
        <v>7</v>
      </c>
      <c r="B15" s="28"/>
      <c r="C15" s="28"/>
      <c r="D15" s="28"/>
      <c r="E15" s="28"/>
      <c r="F15" s="28"/>
      <c r="G15" s="30"/>
      <c r="H15" s="30"/>
    </row>
    <row r="16" spans="1:8" ht="20.100000000000001" customHeight="1" x14ac:dyDescent="0.3">
      <c r="A16" s="4">
        <v>8</v>
      </c>
      <c r="B16" s="28"/>
      <c r="C16" s="28"/>
      <c r="D16" s="28"/>
      <c r="E16" s="28"/>
      <c r="F16" s="28"/>
      <c r="G16" s="30"/>
      <c r="H16" s="30"/>
    </row>
    <row r="17" spans="1:8" ht="20.100000000000001" customHeight="1" x14ac:dyDescent="0.3">
      <c r="A17" s="4">
        <v>9</v>
      </c>
      <c r="B17" s="67"/>
      <c r="C17" s="67"/>
      <c r="D17" s="67"/>
      <c r="E17" s="67"/>
      <c r="F17" s="67"/>
      <c r="G17" s="69"/>
      <c r="H17" s="69"/>
    </row>
    <row r="18" spans="1:8" ht="20.100000000000001" customHeight="1" x14ac:dyDescent="0.3">
      <c r="A18" s="4">
        <v>10</v>
      </c>
      <c r="B18" s="28"/>
      <c r="C18" s="28"/>
      <c r="D18" s="28"/>
      <c r="E18" s="28"/>
      <c r="F18" s="28"/>
      <c r="G18" s="30"/>
      <c r="H18" s="30"/>
    </row>
    <row r="19" spans="1:8" ht="20.100000000000001" customHeight="1" x14ac:dyDescent="0.3">
      <c r="A19" s="4">
        <v>11</v>
      </c>
      <c r="B19" s="28"/>
      <c r="C19" s="28"/>
      <c r="D19" s="28"/>
      <c r="E19" s="28"/>
      <c r="F19" s="28"/>
      <c r="G19" s="30"/>
      <c r="H19" s="30"/>
    </row>
    <row r="20" spans="1:8" ht="20.100000000000001" customHeight="1" x14ac:dyDescent="0.3">
      <c r="A20" s="4">
        <v>12</v>
      </c>
      <c r="B20" s="28"/>
      <c r="C20" s="28"/>
      <c r="D20" s="28"/>
      <c r="E20" s="28"/>
      <c r="F20" s="28"/>
      <c r="G20" s="30"/>
      <c r="H20" s="30"/>
    </row>
    <row r="21" spans="1:8" ht="20.100000000000001" customHeight="1" x14ac:dyDescent="0.3">
      <c r="A21" s="4">
        <v>13</v>
      </c>
      <c r="B21" s="28"/>
      <c r="C21" s="28"/>
      <c r="D21" s="28"/>
      <c r="E21" s="28"/>
      <c r="F21" s="28"/>
      <c r="G21" s="30"/>
      <c r="H21" s="30"/>
    </row>
    <row r="22" spans="1:8" ht="20.100000000000001" customHeight="1" x14ac:dyDescent="0.3">
      <c r="A22" s="4">
        <v>14</v>
      </c>
      <c r="B22" s="28"/>
      <c r="C22" s="28"/>
      <c r="D22" s="28"/>
      <c r="E22" s="28"/>
      <c r="F22" s="28"/>
      <c r="G22" s="30"/>
      <c r="H22" s="30"/>
    </row>
    <row r="23" spans="1:8" ht="20.100000000000001" customHeight="1" x14ac:dyDescent="0.3">
      <c r="A23" s="4">
        <v>15</v>
      </c>
      <c r="B23" s="28"/>
      <c r="C23" s="28"/>
      <c r="D23" s="28"/>
      <c r="E23" s="28"/>
      <c r="F23" s="28"/>
      <c r="G23" s="30"/>
      <c r="H23" s="30"/>
    </row>
    <row r="24" spans="1:8" ht="20.100000000000001" customHeight="1" x14ac:dyDescent="0.3">
      <c r="A24" s="4">
        <v>16</v>
      </c>
      <c r="B24" s="28"/>
      <c r="C24" s="28"/>
      <c r="D24" s="28"/>
      <c r="E24" s="28"/>
      <c r="F24" s="28"/>
      <c r="G24" s="30"/>
      <c r="H24" s="30"/>
    </row>
    <row r="25" spans="1:8" ht="20.100000000000001" customHeight="1" x14ac:dyDescent="0.3">
      <c r="A25" s="4">
        <v>17</v>
      </c>
      <c r="B25" s="28"/>
      <c r="C25" s="28"/>
      <c r="D25" s="28"/>
      <c r="E25" s="28"/>
      <c r="F25" s="28"/>
      <c r="G25" s="30"/>
      <c r="H25" s="30"/>
    </row>
    <row r="26" spans="1:8" ht="20.100000000000001" customHeight="1" x14ac:dyDescent="0.3">
      <c r="A26" s="4">
        <v>18</v>
      </c>
      <c r="B26" s="28"/>
      <c r="C26" s="28"/>
      <c r="D26" s="28"/>
      <c r="E26" s="28"/>
      <c r="F26" s="28"/>
      <c r="G26" s="30"/>
      <c r="H26" s="30"/>
    </row>
    <row r="27" spans="1:8" ht="20.100000000000001" customHeight="1" x14ac:dyDescent="0.3">
      <c r="A27" s="4">
        <v>19</v>
      </c>
      <c r="B27" s="28"/>
      <c r="C27" s="28"/>
      <c r="D27" s="28"/>
      <c r="E27" s="28"/>
      <c r="F27" s="28"/>
      <c r="G27" s="30"/>
      <c r="H27" s="30"/>
    </row>
    <row r="28" spans="1:8" ht="20.100000000000001" customHeight="1" x14ac:dyDescent="0.3">
      <c r="A28" s="4">
        <v>20</v>
      </c>
      <c r="B28" s="28"/>
      <c r="C28" s="28"/>
      <c r="D28" s="28"/>
      <c r="E28" s="28"/>
      <c r="F28" s="28"/>
      <c r="G28" s="30"/>
      <c r="H28" s="30"/>
    </row>
    <row r="29" spans="1:8" ht="20.100000000000001" customHeight="1" x14ac:dyDescent="0.3">
      <c r="A29" s="5">
        <v>21</v>
      </c>
      <c r="B29" s="29"/>
      <c r="C29" s="29"/>
      <c r="D29" s="28"/>
      <c r="E29" s="28"/>
      <c r="F29" s="28"/>
      <c r="G29" s="30"/>
      <c r="H29" s="31"/>
    </row>
    <row r="30" spans="1:8" ht="20.100000000000001" customHeight="1" x14ac:dyDescent="0.3">
      <c r="A30" s="4">
        <v>22</v>
      </c>
      <c r="B30" s="28"/>
      <c r="C30" s="28"/>
      <c r="D30" s="28"/>
      <c r="E30" s="28"/>
      <c r="F30" s="28"/>
      <c r="G30" s="30"/>
      <c r="H30" s="30"/>
    </row>
    <row r="31" spans="1:8" ht="20.100000000000001" customHeight="1" x14ac:dyDescent="0.3">
      <c r="A31" s="4">
        <v>23</v>
      </c>
      <c r="B31" s="28"/>
      <c r="C31" s="28"/>
      <c r="D31" s="28"/>
      <c r="E31" s="28"/>
      <c r="F31" s="28"/>
      <c r="G31" s="30"/>
      <c r="H31" s="30"/>
    </row>
    <row r="32" spans="1:8" ht="20.100000000000001" customHeight="1" x14ac:dyDescent="0.3">
      <c r="A32" s="4">
        <v>24</v>
      </c>
      <c r="B32" s="28"/>
      <c r="C32" s="28"/>
      <c r="D32" s="28"/>
      <c r="E32" s="28"/>
      <c r="F32" s="28"/>
      <c r="G32" s="30"/>
      <c r="H32" s="30"/>
    </row>
    <row r="33" spans="1:8" ht="20.100000000000001" customHeight="1" x14ac:dyDescent="0.3">
      <c r="A33" s="4">
        <v>25</v>
      </c>
      <c r="B33" s="28"/>
      <c r="C33" s="28"/>
      <c r="D33" s="28"/>
      <c r="E33" s="28"/>
      <c r="F33" s="28"/>
      <c r="G33" s="30"/>
      <c r="H33" s="30"/>
    </row>
    <row r="34" spans="1:8" ht="16.5" customHeight="1" x14ac:dyDescent="0.3"/>
    <row r="35" spans="1:8" ht="25.5" customHeight="1" x14ac:dyDescent="0.3">
      <c r="B35" s="7" t="s">
        <v>1</v>
      </c>
      <c r="C35" s="6" t="s">
        <v>21</v>
      </c>
      <c r="D35" s="6"/>
      <c r="E35" s="6"/>
      <c r="F35" s="6"/>
      <c r="G35" s="6"/>
      <c r="H35" s="6"/>
    </row>
    <row r="36" spans="1:8" ht="23.25" customHeight="1" x14ac:dyDescent="0.3">
      <c r="B36" s="32"/>
      <c r="C36" s="33"/>
      <c r="D36" s="6"/>
      <c r="E36" s="6"/>
    </row>
  </sheetData>
  <sheetProtection algorithmName="SHA-512" hashValue="7sTUdnK9ItUtO7qr48gASNXq/kPHi52gg/SfKW9Y03hFwkJ/drvI5GHXtMF1tEuyLC2OYlskN9KFzkX0BKw8CQ==" saltValue="kEsLqzuRHH38cGefOuaidA==" spinCount="100000" sheet="1" objects="1" scenarios="1"/>
  <mergeCells count="3">
    <mergeCell ref="A1:H4"/>
    <mergeCell ref="A5:B6"/>
    <mergeCell ref="C5:H6"/>
  </mergeCells>
  <printOptions horizontalCentered="1" verticalCentered="1"/>
  <pageMargins left="0.25" right="0.25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1000000}">
          <x14:formula1>
            <xm:f>List2!$E$3:$E$7</xm:f>
          </x14:formula1>
          <xm:sqref>G9:G33</xm:sqref>
        </x14:dataValidation>
        <x14:dataValidation type="list" allowBlank="1" showInputMessage="1" showErrorMessage="1" xr:uid="{00000000-0002-0000-0500-000002000000}">
          <x14:formula1>
            <xm:f>List3!$B$1:$B$3</xm:f>
          </x14:formula1>
          <xm:sqref>D9:D33</xm:sqref>
        </x14:dataValidation>
        <x14:dataValidation type="list" allowBlank="1" showInputMessage="1" showErrorMessage="1" xr:uid="{00000000-0002-0000-0500-000004000000}">
          <x14:formula1>
            <xm:f>List2!$C$1:$C$34</xm:f>
          </x14:formula1>
          <xm:sqref>F9:F33</xm:sqref>
        </x14:dataValidation>
        <x14:dataValidation type="list" allowBlank="1" showInputMessage="1" showErrorMessage="1" xr:uid="{76A235BD-4A52-4F10-AD0F-41EC68227724}">
          <x14:formula1>
            <xm:f>List2!$A$5:$A$6</xm:f>
          </x14:formula1>
          <xm:sqref>E9:E33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topLeftCell="A6" workbookViewId="0">
      <selection activeCell="C11" sqref="C11"/>
    </sheetView>
  </sheetViews>
  <sheetFormatPr defaultColWidth="8.88671875" defaultRowHeight="14.4" x14ac:dyDescent="0.3"/>
  <cols>
    <col min="1" max="1" width="10.5546875" customWidth="1"/>
    <col min="2" max="2" width="10.5546875" style="36" customWidth="1"/>
    <col min="3" max="3" width="11.6640625" customWidth="1"/>
    <col min="4" max="4" width="15.5546875" customWidth="1"/>
    <col min="5" max="5" width="15.88671875" customWidth="1"/>
    <col min="6" max="6" width="17.5546875" customWidth="1"/>
    <col min="7" max="7" width="16.5546875" customWidth="1"/>
    <col min="8" max="8" width="12.21875" customWidth="1"/>
  </cols>
  <sheetData>
    <row r="1" spans="1:11" ht="38.4" customHeight="1" thickBot="1" x14ac:dyDescent="0.35">
      <c r="A1" s="113" t="s">
        <v>76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ht="28.8" x14ac:dyDescent="0.3">
      <c r="A2" s="112" t="s">
        <v>46</v>
      </c>
      <c r="B2" s="111"/>
      <c r="C2" s="111"/>
      <c r="D2" s="111"/>
      <c r="E2" s="111"/>
      <c r="F2" s="111"/>
      <c r="G2" s="111" t="s">
        <v>77</v>
      </c>
      <c r="H2" s="111"/>
      <c r="I2" s="111"/>
      <c r="J2" s="111"/>
      <c r="K2" s="111"/>
    </row>
    <row r="3" spans="1:11" ht="28.8" x14ac:dyDescent="0.3">
      <c r="A3" s="79"/>
      <c r="B3" s="79"/>
      <c r="C3" s="119" t="s">
        <v>75</v>
      </c>
      <c r="D3" s="119"/>
      <c r="E3" s="119"/>
      <c r="F3" s="119"/>
      <c r="G3" s="119"/>
      <c r="H3" s="119"/>
      <c r="I3" s="119"/>
      <c r="J3" s="119"/>
      <c r="K3" s="79"/>
    </row>
    <row r="4" spans="1:11" ht="24" customHeight="1" x14ac:dyDescent="0.3">
      <c r="A4" s="110" t="s">
        <v>22</v>
      </c>
      <c r="B4" s="110"/>
      <c r="C4" s="110"/>
      <c r="D4" s="100"/>
      <c r="E4" s="101"/>
      <c r="F4" s="102"/>
      <c r="G4" s="64" t="s">
        <v>23</v>
      </c>
      <c r="H4" s="100"/>
      <c r="I4" s="101"/>
      <c r="J4" s="101"/>
      <c r="K4" s="102"/>
    </row>
    <row r="5" spans="1:11" ht="25.2" customHeight="1" x14ac:dyDescent="0.3">
      <c r="A5" s="110" t="s">
        <v>49</v>
      </c>
      <c r="B5" s="110"/>
      <c r="C5" s="110"/>
      <c r="D5" s="115"/>
      <c r="E5" s="116"/>
      <c r="F5" s="117"/>
      <c r="G5" s="64" t="s">
        <v>48</v>
      </c>
      <c r="H5" s="100"/>
      <c r="I5" s="101"/>
      <c r="J5" s="101"/>
      <c r="K5" s="101"/>
    </row>
    <row r="6" spans="1:11" ht="25.2" customHeight="1" x14ac:dyDescent="0.3">
      <c r="A6" s="110" t="s">
        <v>47</v>
      </c>
      <c r="B6" s="110"/>
      <c r="C6" s="110"/>
      <c r="D6" s="115"/>
      <c r="E6" s="116"/>
      <c r="F6" s="117"/>
      <c r="G6" s="64" t="s">
        <v>24</v>
      </c>
      <c r="H6" s="118"/>
      <c r="I6" s="101"/>
      <c r="J6" s="101"/>
      <c r="K6" s="102"/>
    </row>
    <row r="7" spans="1:11" ht="27.6" customHeight="1" x14ac:dyDescent="0.45">
      <c r="A7" s="109" t="s">
        <v>25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</row>
    <row r="8" spans="1:11" s="56" customFormat="1" ht="27.6" customHeight="1" x14ac:dyDescent="0.3">
      <c r="A8" s="105" t="s">
        <v>68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ht="33" customHeight="1" x14ac:dyDescent="0.3">
      <c r="A9" s="108" t="s">
        <v>28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</row>
    <row r="10" spans="1:11" s="10" customFormat="1" ht="44.4" customHeight="1" x14ac:dyDescent="0.3">
      <c r="A10" s="103" t="s">
        <v>29</v>
      </c>
      <c r="B10" s="104"/>
      <c r="C10" s="17" t="s">
        <v>30</v>
      </c>
      <c r="D10" s="19" t="s">
        <v>31</v>
      </c>
      <c r="E10" s="20" t="s">
        <v>32</v>
      </c>
      <c r="F10" s="19" t="s">
        <v>33</v>
      </c>
      <c r="G10" s="18" t="s">
        <v>34</v>
      </c>
      <c r="H10" s="16" t="s">
        <v>78</v>
      </c>
      <c r="I10" s="106" t="s">
        <v>35</v>
      </c>
      <c r="J10" s="107"/>
      <c r="K10" s="107"/>
    </row>
    <row r="11" spans="1:11" s="21" customFormat="1" x14ac:dyDescent="0.3">
      <c r="A11" s="76" t="s">
        <v>36</v>
      </c>
      <c r="B11" s="76" t="s">
        <v>41</v>
      </c>
      <c r="C11" s="26"/>
      <c r="D11" s="78">
        <f>SUM(C11+G11)</f>
        <v>0</v>
      </c>
      <c r="E11" s="24"/>
      <c r="F11" s="76">
        <f t="shared" ref="F11" si="0">SUM(E11*1)</f>
        <v>0</v>
      </c>
      <c r="G11" s="24"/>
      <c r="H11" s="77">
        <v>82</v>
      </c>
      <c r="I11" s="97">
        <f t="shared" ref="I11:I12" si="1">SUM(F11*G11*H11)</f>
        <v>0</v>
      </c>
      <c r="J11" s="98"/>
      <c r="K11" s="99"/>
    </row>
    <row r="12" spans="1:11" s="21" customFormat="1" x14ac:dyDescent="0.3">
      <c r="A12" s="76" t="s">
        <v>37</v>
      </c>
      <c r="B12" s="76" t="s">
        <v>41</v>
      </c>
      <c r="C12" s="26"/>
      <c r="D12" s="78">
        <f>SUM(C12+G12)</f>
        <v>0</v>
      </c>
      <c r="E12" s="24"/>
      <c r="F12" s="76">
        <f>SUM(E12*2)</f>
        <v>0</v>
      </c>
      <c r="G12" s="24"/>
      <c r="H12" s="77">
        <v>62</v>
      </c>
      <c r="I12" s="97">
        <f t="shared" si="1"/>
        <v>0</v>
      </c>
      <c r="J12" s="98"/>
      <c r="K12" s="99"/>
    </row>
    <row r="13" spans="1:11" s="21" customFormat="1" ht="15.6" x14ac:dyDescent="0.3">
      <c r="A13" s="95" t="s">
        <v>43</v>
      </c>
      <c r="B13" s="96"/>
      <c r="C13" s="96"/>
      <c r="D13" s="96"/>
      <c r="E13" s="35">
        <f>SUM(E11:E12)</f>
        <v>0</v>
      </c>
      <c r="F13" s="35">
        <f>SUM(F11:F12)</f>
        <v>0</v>
      </c>
      <c r="G13" s="34"/>
      <c r="H13" s="37"/>
      <c r="I13" s="92">
        <f>SUM(I11:K12)</f>
        <v>0</v>
      </c>
      <c r="J13" s="93"/>
      <c r="K13" s="94"/>
    </row>
    <row r="16" spans="1:11" ht="21" customHeight="1" x14ac:dyDescent="0.3">
      <c r="A16" s="108" t="s">
        <v>65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1" ht="43.2" x14ac:dyDescent="0.3">
      <c r="A17" s="103" t="s">
        <v>29</v>
      </c>
      <c r="B17" s="104"/>
      <c r="C17" s="17" t="s">
        <v>30</v>
      </c>
      <c r="D17" s="19" t="s">
        <v>31</v>
      </c>
      <c r="E17" s="20" t="s">
        <v>32</v>
      </c>
      <c r="F17" s="19" t="s">
        <v>33</v>
      </c>
      <c r="G17" s="18" t="s">
        <v>34</v>
      </c>
      <c r="H17" s="16" t="s">
        <v>79</v>
      </c>
      <c r="I17" s="124" t="s">
        <v>35</v>
      </c>
      <c r="J17" s="125"/>
      <c r="K17" s="125"/>
    </row>
    <row r="18" spans="1:11" x14ac:dyDescent="0.3">
      <c r="A18" s="76" t="s">
        <v>44</v>
      </c>
      <c r="B18" s="76" t="s">
        <v>41</v>
      </c>
      <c r="C18" s="26"/>
      <c r="D18" s="78">
        <f>SUM(C18+G18)</f>
        <v>0</v>
      </c>
      <c r="E18" s="24"/>
      <c r="F18" s="76">
        <f>SUM(E18*3)</f>
        <v>0</v>
      </c>
      <c r="G18" s="24"/>
      <c r="H18" s="77">
        <v>45</v>
      </c>
      <c r="I18" s="97">
        <f t="shared" ref="I18" si="2">SUM(F18*G18*H18)</f>
        <v>0</v>
      </c>
      <c r="J18" s="98"/>
      <c r="K18" s="99"/>
    </row>
    <row r="19" spans="1:11" ht="15.6" x14ac:dyDescent="0.3">
      <c r="A19" s="95" t="s">
        <v>43</v>
      </c>
      <c r="B19" s="96"/>
      <c r="C19" s="96"/>
      <c r="D19" s="96"/>
      <c r="E19" s="96"/>
      <c r="F19" s="35">
        <f>SUM(F18:F18)</f>
        <v>0</v>
      </c>
      <c r="G19" s="35"/>
      <c r="H19" s="37"/>
      <c r="I19" s="92">
        <f>SUM(I18:K18)</f>
        <v>0</v>
      </c>
      <c r="J19" s="93"/>
      <c r="K19" s="94"/>
    </row>
    <row r="21" spans="1:11" ht="15.6" x14ac:dyDescent="0.3">
      <c r="A21" s="95"/>
      <c r="B21" s="96"/>
      <c r="C21" s="96"/>
      <c r="D21" s="96"/>
      <c r="E21" s="96"/>
      <c r="F21" s="96"/>
      <c r="G21" s="96"/>
      <c r="H21" s="131"/>
      <c r="I21" s="92">
        <f>SUM(I19+I13)</f>
        <v>0</v>
      </c>
      <c r="J21" s="132"/>
      <c r="K21" s="133"/>
    </row>
    <row r="23" spans="1:11" ht="15.6" x14ac:dyDescent="0.3">
      <c r="A23" s="126" t="s">
        <v>45</v>
      </c>
      <c r="B23" s="127"/>
      <c r="C23" s="127"/>
      <c r="D23" s="127"/>
      <c r="E23" s="127"/>
      <c r="F23" s="127"/>
      <c r="G23" s="27"/>
      <c r="H23" s="25">
        <v>0</v>
      </c>
      <c r="I23" s="128">
        <f>SUM(H23*G23)</f>
        <v>0</v>
      </c>
      <c r="J23" s="129"/>
      <c r="K23" s="130"/>
    </row>
    <row r="25" spans="1:11" ht="15.6" x14ac:dyDescent="0.3">
      <c r="A25" s="134" t="s">
        <v>69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</row>
    <row r="26" spans="1:11" ht="43.2" x14ac:dyDescent="0.3">
      <c r="A26" s="71" t="s">
        <v>30</v>
      </c>
      <c r="B26" s="71" t="s">
        <v>70</v>
      </c>
      <c r="C26" s="71" t="s">
        <v>71</v>
      </c>
      <c r="D26" s="73" t="s">
        <v>31</v>
      </c>
      <c r="E26" s="73" t="s">
        <v>72</v>
      </c>
      <c r="F26" s="73" t="s">
        <v>33</v>
      </c>
      <c r="G26" s="84"/>
      <c r="H26" s="72" t="s">
        <v>74</v>
      </c>
      <c r="I26" s="135" t="s">
        <v>73</v>
      </c>
      <c r="J26" s="136"/>
      <c r="K26" s="136"/>
    </row>
    <row r="27" spans="1:11" x14ac:dyDescent="0.3">
      <c r="A27" s="80"/>
      <c r="B27" s="81"/>
      <c r="C27" s="82"/>
      <c r="D27" s="80"/>
      <c r="E27" s="83"/>
      <c r="F27" s="82"/>
      <c r="G27" s="85"/>
      <c r="H27" s="86">
        <v>10</v>
      </c>
      <c r="I27" s="137">
        <f>SUM(F27*H27*2)</f>
        <v>0</v>
      </c>
      <c r="J27" s="138"/>
      <c r="K27" s="139"/>
    </row>
    <row r="31" spans="1:11" ht="21" x14ac:dyDescent="0.3">
      <c r="A31" s="120" t="s">
        <v>43</v>
      </c>
      <c r="B31" s="121"/>
      <c r="C31" s="121"/>
      <c r="D31" s="121"/>
      <c r="E31" s="121"/>
      <c r="F31" s="121"/>
      <c r="G31" s="121"/>
      <c r="H31" s="121"/>
      <c r="I31" s="122">
        <f>SUM(I21+I23+I27)</f>
        <v>0</v>
      </c>
      <c r="J31" s="123"/>
      <c r="K31" s="123"/>
    </row>
  </sheetData>
  <sheetProtection algorithmName="SHA-512" hashValue="d6c4eSZ+LbsIaj++hXCX0W7Bk0CYXI12Iwn8kKdnDjIu6Dh9yFGpJQP3HKV5O53Tq8eI3+kLsfUFM/8MpY7bng==" saltValue="CC3BczSefNkOl+GpIXUTQQ==" spinCount="100000" sheet="1"/>
  <mergeCells count="37">
    <mergeCell ref="A19:E19"/>
    <mergeCell ref="A16:K16"/>
    <mergeCell ref="A31:H31"/>
    <mergeCell ref="I31:K31"/>
    <mergeCell ref="I18:K18"/>
    <mergeCell ref="I17:K17"/>
    <mergeCell ref="I19:K19"/>
    <mergeCell ref="A23:F23"/>
    <mergeCell ref="I23:K23"/>
    <mergeCell ref="A17:B17"/>
    <mergeCell ref="A21:H21"/>
    <mergeCell ref="I21:K21"/>
    <mergeCell ref="A25:K25"/>
    <mergeCell ref="I26:K26"/>
    <mergeCell ref="I27:K27"/>
    <mergeCell ref="G2:K2"/>
    <mergeCell ref="A2:F2"/>
    <mergeCell ref="A1:K1"/>
    <mergeCell ref="A4:C4"/>
    <mergeCell ref="A6:C6"/>
    <mergeCell ref="D6:F6"/>
    <mergeCell ref="H6:K6"/>
    <mergeCell ref="D5:F5"/>
    <mergeCell ref="H4:K4"/>
    <mergeCell ref="H5:K5"/>
    <mergeCell ref="C3:J3"/>
    <mergeCell ref="I13:K13"/>
    <mergeCell ref="A13:D13"/>
    <mergeCell ref="I11:K11"/>
    <mergeCell ref="I12:K12"/>
    <mergeCell ref="D4:F4"/>
    <mergeCell ref="A10:B10"/>
    <mergeCell ref="A8:K8"/>
    <mergeCell ref="I10:K10"/>
    <mergeCell ref="A9:K9"/>
    <mergeCell ref="A7:K7"/>
    <mergeCell ref="A5:C5"/>
  </mergeCells>
  <conditionalFormatting sqref="A11:A12 A18">
    <cfRule type="containsText" dxfId="0" priority="9" operator="containsText" text="single">
      <formula>NOT(ISERROR(SEARCH("single",A11)))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F12 F18" unlockedFormula="1"/>
    <ignoredError sqref="F11" formula="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List5!$G$2:$G$3</xm:f>
          </x14:formula1>
          <xm:sqref>C18 C11:C12 A27</xm:sqref>
        </x14:dataValidation>
        <x14:dataValidation type="list" allowBlank="1" showInputMessage="1" showErrorMessage="1" xr:uid="{BB608698-0FB2-42F2-9588-9AC130023905}">
          <x14:formula1>
            <xm:f>List5!$G$6:$G$7</xm:f>
          </x14:formula1>
          <xm:sqref>D27</xm:sqref>
        </x14:dataValidation>
        <x14:dataValidation type="list" allowBlank="1" showInputMessage="1" showErrorMessage="1" xr:uid="{F0FC61D8-B497-48D5-8463-F47182D8A228}">
          <x14:formula1>
            <xm:f>List5!$E$5:$E$6</xm:f>
          </x14:formula1>
          <xm:sqref>G11:G12 G18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4"/>
  <sheetViews>
    <sheetView topLeftCell="A20" zoomScaleNormal="100" workbookViewId="0">
      <selection activeCell="B3" sqref="B3:C3"/>
    </sheetView>
  </sheetViews>
  <sheetFormatPr defaultColWidth="8.88671875" defaultRowHeight="14.4" x14ac:dyDescent="0.3"/>
  <cols>
    <col min="1" max="1" width="2.21875" customWidth="1"/>
    <col min="2" max="2" width="9.88671875" customWidth="1"/>
    <col min="3" max="3" width="44.21875" customWidth="1"/>
    <col min="4" max="4" width="30.33203125" customWidth="1"/>
    <col min="5" max="5" width="2.21875" customWidth="1"/>
  </cols>
  <sheetData>
    <row r="1" spans="1:5" ht="32.4" customHeight="1" x14ac:dyDescent="0.3"/>
    <row r="2" spans="1:5" ht="90.6" customHeight="1" x14ac:dyDescent="0.3">
      <c r="A2" s="38"/>
      <c r="B2" s="38"/>
      <c r="C2" s="38"/>
      <c r="D2" s="38"/>
      <c r="E2" t="s">
        <v>50</v>
      </c>
    </row>
    <row r="3" spans="1:5" ht="35.4" customHeight="1" x14ac:dyDescent="0.5">
      <c r="B3" s="140" t="s">
        <v>80</v>
      </c>
      <c r="C3" s="140"/>
    </row>
    <row r="4" spans="1:5" s="40" customFormat="1" ht="15.6" x14ac:dyDescent="0.3">
      <c r="B4" s="15" t="s">
        <v>55</v>
      </c>
      <c r="C4" s="48">
        <f ca="1">NOW()</f>
        <v>45834.406790972222</v>
      </c>
      <c r="D4"/>
      <c r="E4"/>
    </row>
    <row r="5" spans="1:5" ht="19.8" customHeight="1" x14ac:dyDescent="0.5">
      <c r="C5" s="39"/>
      <c r="D5" s="39"/>
    </row>
    <row r="6" spans="1:5" ht="18" x14ac:dyDescent="0.35">
      <c r="B6" s="49" t="s">
        <v>56</v>
      </c>
      <c r="C6" s="63">
        <f>'Hotel form'!D4</f>
        <v>0</v>
      </c>
      <c r="D6" s="41"/>
    </row>
    <row r="7" spans="1:5" ht="18" x14ac:dyDescent="0.35">
      <c r="B7" s="49" t="s">
        <v>57</v>
      </c>
      <c r="C7" s="63">
        <f>'Hotel form'!D5</f>
        <v>0</v>
      </c>
      <c r="D7" s="41"/>
    </row>
    <row r="8" spans="1:5" s="41" customFormat="1" ht="18" x14ac:dyDescent="0.3">
      <c r="B8" s="50" t="s">
        <v>60</v>
      </c>
      <c r="C8" s="51">
        <f>'Hotel form'!D6</f>
        <v>0</v>
      </c>
    </row>
    <row r="9" spans="1:5" s="41" customFormat="1" x14ac:dyDescent="0.3">
      <c r="D9" s="47"/>
    </row>
    <row r="10" spans="1:5" s="41" customFormat="1" x14ac:dyDescent="0.3">
      <c r="D10" s="47"/>
    </row>
    <row r="11" spans="1:5" ht="15.6" x14ac:dyDescent="0.3">
      <c r="B11" s="45"/>
      <c r="C11" s="45" t="s">
        <v>66</v>
      </c>
      <c r="D11" s="42" t="s">
        <v>67</v>
      </c>
    </row>
    <row r="12" spans="1:5" s="43" customFormat="1" x14ac:dyDescent="0.3">
      <c r="B12" s="61" t="s">
        <v>51</v>
      </c>
      <c r="C12" s="54"/>
      <c r="D12" s="55">
        <f>'Hotel form'!I21</f>
        <v>0</v>
      </c>
    </row>
    <row r="13" spans="1:5" s="43" customFormat="1" x14ac:dyDescent="0.3">
      <c r="B13" s="62" t="s">
        <v>52</v>
      </c>
      <c r="C13" s="54"/>
      <c r="D13" s="55">
        <f>'Hotel form'!I23</f>
        <v>0</v>
      </c>
    </row>
    <row r="14" spans="1:5" s="43" customFormat="1" x14ac:dyDescent="0.3">
      <c r="B14" s="61" t="s">
        <v>61</v>
      </c>
      <c r="C14" s="54"/>
      <c r="D14" s="55">
        <f>'Hotel form'!I27</f>
        <v>0</v>
      </c>
    </row>
    <row r="15" spans="1:5" s="43" customFormat="1" ht="15" thickBot="1" x14ac:dyDescent="0.35">
      <c r="B15" s="46"/>
      <c r="C15" s="54"/>
      <c r="D15" s="55"/>
    </row>
    <row r="16" spans="1:5" ht="15" thickTop="1" x14ac:dyDescent="0.3">
      <c r="C16" s="56"/>
      <c r="D16" s="57"/>
    </row>
    <row r="17" spans="2:4" x14ac:dyDescent="0.3">
      <c r="C17" s="58" t="s">
        <v>53</v>
      </c>
      <c r="D17" s="65">
        <f>SUM(Tablica_DetaljiRačuna[Amount])</f>
        <v>0</v>
      </c>
    </row>
    <row r="18" spans="2:4" x14ac:dyDescent="0.3">
      <c r="C18" s="58" t="s">
        <v>54</v>
      </c>
      <c r="D18" s="59">
        <v>0</v>
      </c>
    </row>
    <row r="19" spans="2:4" ht="23.4" x14ac:dyDescent="0.3">
      <c r="C19" s="60" t="s">
        <v>53</v>
      </c>
      <c r="D19" s="66">
        <f>SUM(D17:D18)</f>
        <v>0</v>
      </c>
    </row>
    <row r="20" spans="2:4" ht="0.6" customHeight="1" x14ac:dyDescent="0.3">
      <c r="C20" s="44"/>
      <c r="D20" s="52"/>
    </row>
    <row r="21" spans="2:4" x14ac:dyDescent="0.3">
      <c r="C21" s="53"/>
    </row>
    <row r="22" spans="2:4" x14ac:dyDescent="0.3">
      <c r="B22" s="142" t="s">
        <v>63</v>
      </c>
      <c r="C22" s="142"/>
    </row>
    <row r="23" spans="2:4" x14ac:dyDescent="0.3">
      <c r="C23" s="53"/>
    </row>
    <row r="24" spans="2:4" ht="15.6" x14ac:dyDescent="0.3">
      <c r="C24" s="53"/>
      <c r="D24" s="15"/>
    </row>
    <row r="25" spans="2:4" ht="21" customHeight="1" x14ac:dyDescent="0.3">
      <c r="C25" s="53"/>
      <c r="D25" s="15"/>
    </row>
    <row r="26" spans="2:4" ht="15.6" x14ac:dyDescent="0.3">
      <c r="D26" s="15"/>
    </row>
    <row r="27" spans="2:4" ht="15.6" x14ac:dyDescent="0.3">
      <c r="D27" s="15"/>
    </row>
    <row r="28" spans="2:4" ht="15.6" x14ac:dyDescent="0.3">
      <c r="D28" s="15"/>
    </row>
    <row r="29" spans="2:4" ht="46.8" customHeight="1" x14ac:dyDescent="0.3">
      <c r="B29" s="141" t="s">
        <v>62</v>
      </c>
      <c r="C29" s="141"/>
      <c r="D29" s="141"/>
    </row>
    <row r="31" spans="2:4" x14ac:dyDescent="0.3">
      <c r="B31" s="56" t="s">
        <v>64</v>
      </c>
    </row>
    <row r="32" spans="2:4" ht="15.6" x14ac:dyDescent="0.3">
      <c r="D32" s="15" t="s">
        <v>58</v>
      </c>
    </row>
    <row r="34" spans="4:4" ht="15.6" x14ac:dyDescent="0.3">
      <c r="D34" s="15" t="s">
        <v>59</v>
      </c>
    </row>
  </sheetData>
  <sheetProtection algorithmName="SHA-512" hashValue="b3Jv+SW71xss8Qj9Z5x+MENBNIgj0BPO2Gq3s8WlOhZYrHNDz2a/KpTvyTEEoglKUMr75dMMPInjZ3aMulk+mQ==" saltValue="P3Wi0trS/zGbNvOuZI0zWw==" spinCount="100000" sheet="1" objects="1" scenarios="1" selectLockedCells="1"/>
  <mergeCells count="3">
    <mergeCell ref="B3:C3"/>
    <mergeCell ref="B29:D29"/>
    <mergeCell ref="B22:C22"/>
  </mergeCells>
  <dataValidations count="14">
    <dataValidation allowBlank="1" showInputMessage="1" showErrorMessage="1" prompt="U ovaj stupac unesite opis stavke" sqref="B11:C11" xr:uid="{00000000-0002-0000-0400-000000000000}"/>
    <dataValidation allowBlank="1" showInputMessage="1" showErrorMessage="1" prompt="U ovaj stupac unesite iznos. U ćelije ispod tablice unesite poreznu stopu i ostale troškove da biste izračunali podzbroj i ukupne troškove." sqref="D11" xr:uid="{00000000-0002-0000-0400-000001000000}"/>
    <dataValidation allowBlank="1" showInputMessage="1" showErrorMessage="1" prompt="U ćeliji zdesna automatski se izračunava podzbroj" sqref="C17" xr:uid="{00000000-0002-0000-0400-000002000000}"/>
    <dataValidation allowBlank="1" showInputMessage="1" showErrorMessage="1" prompt="U ćeliju zdesna unesite ostale troškove" sqref="C18" xr:uid="{00000000-0002-0000-0400-000003000000}"/>
    <dataValidation allowBlank="1" showInputMessage="1" showErrorMessage="1" prompt="U ćeliji zdesna automatski se izračunavaju ukupni troškovi" sqref="C19:C20" xr:uid="{00000000-0002-0000-0400-000004000000}"/>
    <dataValidation allowBlank="1" showInputMessage="1" showErrorMessage="1" prompt="U ovoj se ćeliji automatski izračunava podzbroj" sqref="D17" xr:uid="{00000000-0002-0000-0400-000005000000}"/>
    <dataValidation allowBlank="1" showInputMessage="1" showErrorMessage="1" prompt="U ovu ćeliju unesite ostale troškove" sqref="D18" xr:uid="{00000000-0002-0000-0400-000006000000}"/>
    <dataValidation allowBlank="1" showInputMessage="1" showErrorMessage="1" prompt="U ovoj se ćeliji automatski izračunavaju ukupni troškovi" sqref="D19:D20" xr:uid="{00000000-0002-0000-0400-000007000000}"/>
    <dataValidation allowBlank="1" showInputMessage="1" showErrorMessage="1" prompt="Ažurirajte ovu ćeliju ispravnim nazivom tvrtke na čiji račun idu plaćanja" sqref="C21" xr:uid="{00000000-0002-0000-0400-000008000000}"/>
    <dataValidation allowBlank="1" showInputMessage="1" showErrorMessage="1" prompt="U nastavku unesite opis proizvoda na fakturi" sqref="D5" xr:uid="{00000000-0002-0000-0400-000009000000}"/>
    <dataValidation allowBlank="1" showInputMessage="1" showErrorMessage="1" prompt="U nastavku unesite pojedinosti o primatelju računa" sqref="C5" xr:uid="{00000000-0002-0000-0400-00000A000000}"/>
    <dataValidation allowBlank="1" showInputMessage="1" showErrorMessage="1" prompt="U ovu ćeliju unesite datum izdavanja računa." sqref="C4" xr:uid="{00000000-0002-0000-0400-00000B000000}"/>
    <dataValidation allowBlank="1" showInputMessage="1" showErrorMessage="1" prompt="U ovu ćeliju unesite broj računa" sqref="B3" xr:uid="{00000000-0002-0000-0400-00000C000000}"/>
    <dataValidation allowBlank="1" showInputMessage="1" showErrorMessage="1" promptTitle="Predložak računa" prompt="_x000a_Unesite pojedinosti o računu, opise stavki, iznos, poreznu stopu i druge troškove. Podzbroj i ukupni troškovi automatski se izračunavaju." sqref="A2:B2" xr:uid="{00000000-0002-0000-0400-00000D000000}"/>
  </dataValidations>
  <pageMargins left="0.7" right="0.7" top="0.75" bottom="0.75" header="0.3" footer="0.3"/>
  <pageSetup paperSize="9" orientation="portrait" r:id="rId1"/>
  <ignoredErrors>
    <ignoredError xmlns:x16r3="http://schemas.microsoft.com/office/spreadsheetml/2018/08/main" sqref="D14" x16r3:misleadingFormat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FEFF-C9A5-46A2-B326-9E4551AFBA4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"/>
  <sheetViews>
    <sheetView workbookViewId="0">
      <selection activeCell="E5" sqref="E5:E6"/>
    </sheetView>
  </sheetViews>
  <sheetFormatPr defaultColWidth="8.88671875" defaultRowHeight="14.4" x14ac:dyDescent="0.3"/>
  <cols>
    <col min="1" max="4" width="11.33203125" customWidth="1"/>
    <col min="5" max="5" width="11.5546875" customWidth="1"/>
    <col min="6" max="6" width="11.77734375" customWidth="1"/>
    <col min="7" max="7" width="11.6640625" bestFit="1" customWidth="1"/>
  </cols>
  <sheetData>
    <row r="1" spans="1:7" ht="15.6" x14ac:dyDescent="0.3">
      <c r="A1" s="15" t="s">
        <v>38</v>
      </c>
      <c r="B1" s="15" t="s">
        <v>39</v>
      </c>
      <c r="C1" s="15" t="s">
        <v>40</v>
      </c>
      <c r="D1" s="15" t="s">
        <v>41</v>
      </c>
      <c r="E1" s="14" t="s">
        <v>26</v>
      </c>
      <c r="F1" s="14" t="s">
        <v>27</v>
      </c>
      <c r="G1" s="15" t="s">
        <v>42</v>
      </c>
    </row>
    <row r="2" spans="1:7" ht="15.6" x14ac:dyDescent="0.3">
      <c r="A2" s="15"/>
      <c r="B2" s="15"/>
      <c r="C2" s="15"/>
      <c r="D2" s="15"/>
      <c r="E2" s="14"/>
      <c r="F2" s="14"/>
      <c r="G2" s="75">
        <v>45886</v>
      </c>
    </row>
    <row r="3" spans="1:7" ht="15.6" x14ac:dyDescent="0.3">
      <c r="A3" s="14" t="s">
        <v>36</v>
      </c>
      <c r="B3" s="11">
        <v>60</v>
      </c>
      <c r="C3" s="11">
        <v>70</v>
      </c>
      <c r="D3" s="11">
        <v>82</v>
      </c>
      <c r="G3" s="75">
        <v>45887</v>
      </c>
    </row>
    <row r="4" spans="1:7" ht="15.6" x14ac:dyDescent="0.3">
      <c r="A4" s="14" t="s">
        <v>37</v>
      </c>
      <c r="B4" s="12">
        <v>40</v>
      </c>
      <c r="C4" s="13">
        <v>50</v>
      </c>
      <c r="D4" s="12">
        <v>62</v>
      </c>
      <c r="G4" s="75">
        <v>45888</v>
      </c>
    </row>
    <row r="5" spans="1:7" ht="15.6" x14ac:dyDescent="0.3">
      <c r="A5" s="14"/>
      <c r="B5" s="22"/>
      <c r="C5" s="23"/>
      <c r="D5" s="22"/>
      <c r="E5">
        <v>4</v>
      </c>
      <c r="G5" s="75">
        <v>45889</v>
      </c>
    </row>
    <row r="6" spans="1:7" ht="15.6" x14ac:dyDescent="0.3">
      <c r="E6">
        <v>5</v>
      </c>
      <c r="G6" s="75">
        <v>45890</v>
      </c>
    </row>
    <row r="7" spans="1:7" ht="15.6" x14ac:dyDescent="0.3">
      <c r="G7" s="75">
        <v>45891</v>
      </c>
    </row>
    <row r="8" spans="1:7" ht="15.6" x14ac:dyDescent="0.3">
      <c r="G8" s="75">
        <v>45892</v>
      </c>
    </row>
    <row r="9" spans="1:7" ht="15.6" x14ac:dyDescent="0.3">
      <c r="G9" s="74">
        <v>45893</v>
      </c>
    </row>
    <row r="10" spans="1:7" ht="15.6" x14ac:dyDescent="0.3">
      <c r="G10" s="74">
        <v>45894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equal" id="{25BBFE8F-F6E2-4D5B-8414-D2604DA2B282}">
            <xm:f>'Hotel form'!#REF!=$D$3</xm:f>
            <x14:dxf/>
          </x14:cfRule>
          <xm:sqref>H9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7"/>
  <sheetViews>
    <sheetView topLeftCell="A46" workbookViewId="0">
      <selection activeCell="D87" sqref="D87"/>
    </sheetView>
  </sheetViews>
  <sheetFormatPr defaultColWidth="8.88671875" defaultRowHeight="15.6" x14ac:dyDescent="0.3"/>
  <cols>
    <col min="1" max="1" width="14.77734375" style="9" customWidth="1"/>
    <col min="2" max="2" width="12.5546875" style="9" customWidth="1"/>
    <col min="3" max="3" width="11.5546875" style="9" customWidth="1"/>
    <col min="4" max="16384" width="8.88671875" style="9"/>
  </cols>
  <sheetData>
    <row r="1" spans="1:4" x14ac:dyDescent="0.3">
      <c r="A1" s="9" t="s">
        <v>6</v>
      </c>
      <c r="B1" s="9" t="s">
        <v>3</v>
      </c>
      <c r="C1" s="9" t="s">
        <v>15</v>
      </c>
      <c r="D1" s="9">
        <v>2013</v>
      </c>
    </row>
    <row r="2" spans="1:4" x14ac:dyDescent="0.3">
      <c r="A2" s="9" t="s">
        <v>7</v>
      </c>
      <c r="B2" s="9" t="s">
        <v>1</v>
      </c>
      <c r="C2" s="9" t="s">
        <v>16</v>
      </c>
      <c r="D2" s="9">
        <v>2012</v>
      </c>
    </row>
    <row r="3" spans="1:4" x14ac:dyDescent="0.3">
      <c r="A3" s="9" t="s">
        <v>8</v>
      </c>
      <c r="B3" s="9" t="s">
        <v>5</v>
      </c>
      <c r="D3" s="9">
        <v>2011</v>
      </c>
    </row>
    <row r="4" spans="1:4" x14ac:dyDescent="0.3">
      <c r="A4" s="9" t="s">
        <v>9</v>
      </c>
      <c r="D4" s="9">
        <v>2010</v>
      </c>
    </row>
    <row r="5" spans="1:4" x14ac:dyDescent="0.3">
      <c r="D5" s="9">
        <v>2009</v>
      </c>
    </row>
    <row r="6" spans="1:4" x14ac:dyDescent="0.3">
      <c r="D6" s="9">
        <v>2008</v>
      </c>
    </row>
    <row r="7" spans="1:4" x14ac:dyDescent="0.3">
      <c r="D7" s="9">
        <v>2007</v>
      </c>
    </row>
    <row r="8" spans="1:4" x14ac:dyDescent="0.3">
      <c r="D8" s="9">
        <v>2006</v>
      </c>
    </row>
    <row r="9" spans="1:4" x14ac:dyDescent="0.3">
      <c r="D9" s="9">
        <v>2005</v>
      </c>
    </row>
    <row r="10" spans="1:4" x14ac:dyDescent="0.3">
      <c r="D10" s="9">
        <v>2004</v>
      </c>
    </row>
    <row r="11" spans="1:4" x14ac:dyDescent="0.3">
      <c r="D11" s="9">
        <v>2003</v>
      </c>
    </row>
    <row r="12" spans="1:4" x14ac:dyDescent="0.3">
      <c r="D12" s="9">
        <v>2002</v>
      </c>
    </row>
    <row r="13" spans="1:4" x14ac:dyDescent="0.3">
      <c r="D13" s="9">
        <v>2001</v>
      </c>
    </row>
    <row r="14" spans="1:4" x14ac:dyDescent="0.3">
      <c r="D14" s="9">
        <v>2000</v>
      </c>
    </row>
    <row r="15" spans="1:4" x14ac:dyDescent="0.3">
      <c r="D15" s="9">
        <v>1999</v>
      </c>
    </row>
    <row r="16" spans="1:4" x14ac:dyDescent="0.3">
      <c r="D16" s="9">
        <v>1998</v>
      </c>
    </row>
    <row r="17" spans="4:4" x14ac:dyDescent="0.3">
      <c r="D17" s="9">
        <v>1997</v>
      </c>
    </row>
    <row r="18" spans="4:4" x14ac:dyDescent="0.3">
      <c r="D18" s="9">
        <v>1996</v>
      </c>
    </row>
    <row r="19" spans="4:4" x14ac:dyDescent="0.3">
      <c r="D19" s="9">
        <v>1995</v>
      </c>
    </row>
    <row r="20" spans="4:4" x14ac:dyDescent="0.3">
      <c r="D20" s="9">
        <v>1994</v>
      </c>
    </row>
    <row r="21" spans="4:4" x14ac:dyDescent="0.3">
      <c r="D21" s="9">
        <v>1993</v>
      </c>
    </row>
    <row r="22" spans="4:4" x14ac:dyDescent="0.3">
      <c r="D22" s="9">
        <v>1992</v>
      </c>
    </row>
    <row r="23" spans="4:4" x14ac:dyDescent="0.3">
      <c r="D23" s="9">
        <v>1991</v>
      </c>
    </row>
    <row r="24" spans="4:4" x14ac:dyDescent="0.3">
      <c r="D24" s="9">
        <v>1990</v>
      </c>
    </row>
    <row r="25" spans="4:4" x14ac:dyDescent="0.3">
      <c r="D25" s="9">
        <v>1989</v>
      </c>
    </row>
    <row r="26" spans="4:4" x14ac:dyDescent="0.3">
      <c r="D26" s="9">
        <v>1988</v>
      </c>
    </row>
    <row r="27" spans="4:4" x14ac:dyDescent="0.3">
      <c r="D27" s="9">
        <v>1987</v>
      </c>
    </row>
    <row r="28" spans="4:4" x14ac:dyDescent="0.3">
      <c r="D28" s="9">
        <v>1986</v>
      </c>
    </row>
    <row r="29" spans="4:4" x14ac:dyDescent="0.3">
      <c r="D29" s="9">
        <v>1985</v>
      </c>
    </row>
    <row r="30" spans="4:4" x14ac:dyDescent="0.3">
      <c r="D30" s="9">
        <v>1984</v>
      </c>
    </row>
    <row r="31" spans="4:4" x14ac:dyDescent="0.3">
      <c r="D31" s="9">
        <v>1983</v>
      </c>
    </row>
    <row r="32" spans="4:4" x14ac:dyDescent="0.3">
      <c r="D32" s="9">
        <v>1982</v>
      </c>
    </row>
    <row r="33" spans="4:4" x14ac:dyDescent="0.3">
      <c r="D33" s="9">
        <v>1981</v>
      </c>
    </row>
    <row r="34" spans="4:4" x14ac:dyDescent="0.3">
      <c r="D34" s="9">
        <v>1980</v>
      </c>
    </row>
    <row r="35" spans="4:4" x14ac:dyDescent="0.3">
      <c r="D35" s="9">
        <v>1979</v>
      </c>
    </row>
    <row r="36" spans="4:4" x14ac:dyDescent="0.3">
      <c r="D36" s="9">
        <v>1978</v>
      </c>
    </row>
    <row r="37" spans="4:4" x14ac:dyDescent="0.3">
      <c r="D37" s="9">
        <v>1977</v>
      </c>
    </row>
    <row r="38" spans="4:4" x14ac:dyDescent="0.3">
      <c r="D38" s="9">
        <v>1976</v>
      </c>
    </row>
    <row r="39" spans="4:4" x14ac:dyDescent="0.3">
      <c r="D39" s="9">
        <v>1975</v>
      </c>
    </row>
    <row r="40" spans="4:4" x14ac:dyDescent="0.3">
      <c r="D40" s="9">
        <v>1974</v>
      </c>
    </row>
    <row r="41" spans="4:4" x14ac:dyDescent="0.3">
      <c r="D41" s="9">
        <v>1973</v>
      </c>
    </row>
    <row r="42" spans="4:4" x14ac:dyDescent="0.3">
      <c r="D42" s="9">
        <v>1972</v>
      </c>
    </row>
    <row r="43" spans="4:4" x14ac:dyDescent="0.3">
      <c r="D43" s="9">
        <v>1971</v>
      </c>
    </row>
    <row r="44" spans="4:4" x14ac:dyDescent="0.3">
      <c r="D44" s="9">
        <v>1970</v>
      </c>
    </row>
    <row r="45" spans="4:4" x14ac:dyDescent="0.3">
      <c r="D45" s="9">
        <v>1969</v>
      </c>
    </row>
    <row r="46" spans="4:4" x14ac:dyDescent="0.3">
      <c r="D46" s="9">
        <v>1968</v>
      </c>
    </row>
    <row r="47" spans="4:4" x14ac:dyDescent="0.3">
      <c r="D47" s="9">
        <v>1967</v>
      </c>
    </row>
    <row r="48" spans="4:4" x14ac:dyDescent="0.3">
      <c r="D48" s="9">
        <v>1966</v>
      </c>
    </row>
    <row r="49" spans="4:4" x14ac:dyDescent="0.3">
      <c r="D49" s="9">
        <v>1965</v>
      </c>
    </row>
    <row r="50" spans="4:4" x14ac:dyDescent="0.3">
      <c r="D50" s="9">
        <v>1964</v>
      </c>
    </row>
    <row r="51" spans="4:4" x14ac:dyDescent="0.3">
      <c r="D51" s="9">
        <v>1963</v>
      </c>
    </row>
    <row r="52" spans="4:4" x14ac:dyDescent="0.3">
      <c r="D52" s="9">
        <v>1962</v>
      </c>
    </row>
    <row r="53" spans="4:4" x14ac:dyDescent="0.3">
      <c r="D53" s="9">
        <v>1961</v>
      </c>
    </row>
    <row r="54" spans="4:4" x14ac:dyDescent="0.3">
      <c r="D54" s="9">
        <v>1960</v>
      </c>
    </row>
    <row r="55" spans="4:4" x14ac:dyDescent="0.3">
      <c r="D55" s="9">
        <v>1959</v>
      </c>
    </row>
    <row r="56" spans="4:4" x14ac:dyDescent="0.3">
      <c r="D56" s="9">
        <v>1958</v>
      </c>
    </row>
    <row r="57" spans="4:4" x14ac:dyDescent="0.3">
      <c r="D57" s="9">
        <v>1957</v>
      </c>
    </row>
    <row r="58" spans="4:4" x14ac:dyDescent="0.3">
      <c r="D58" s="9">
        <v>1956</v>
      </c>
    </row>
    <row r="59" spans="4:4" x14ac:dyDescent="0.3">
      <c r="D59" s="9">
        <v>1955</v>
      </c>
    </row>
    <row r="60" spans="4:4" x14ac:dyDescent="0.3">
      <c r="D60" s="9">
        <v>1954</v>
      </c>
    </row>
    <row r="61" spans="4:4" x14ac:dyDescent="0.3">
      <c r="D61" s="9">
        <v>1953</v>
      </c>
    </row>
    <row r="62" spans="4:4" x14ac:dyDescent="0.3">
      <c r="D62" s="9">
        <v>1952</v>
      </c>
    </row>
    <row r="63" spans="4:4" x14ac:dyDescent="0.3">
      <c r="D63" s="9">
        <v>1951</v>
      </c>
    </row>
    <row r="64" spans="4:4" x14ac:dyDescent="0.3">
      <c r="D64" s="9">
        <v>1950</v>
      </c>
    </row>
    <row r="65" spans="4:4" x14ac:dyDescent="0.3">
      <c r="D65" s="9">
        <v>1949</v>
      </c>
    </row>
    <row r="66" spans="4:4" x14ac:dyDescent="0.3">
      <c r="D66" s="9">
        <v>1948</v>
      </c>
    </row>
    <row r="67" spans="4:4" x14ac:dyDescent="0.3">
      <c r="D67" s="9">
        <v>1947</v>
      </c>
    </row>
    <row r="68" spans="4:4" x14ac:dyDescent="0.3">
      <c r="D68" s="9">
        <v>1946</v>
      </c>
    </row>
    <row r="69" spans="4:4" x14ac:dyDescent="0.3">
      <c r="D69" s="9">
        <v>1945</v>
      </c>
    </row>
    <row r="70" spans="4:4" x14ac:dyDescent="0.3">
      <c r="D70" s="9">
        <v>1944</v>
      </c>
    </row>
    <row r="71" spans="4:4" x14ac:dyDescent="0.3">
      <c r="D71" s="9">
        <v>1943</v>
      </c>
    </row>
    <row r="72" spans="4:4" x14ac:dyDescent="0.3">
      <c r="D72" s="9">
        <v>1942</v>
      </c>
    </row>
    <row r="73" spans="4:4" x14ac:dyDescent="0.3">
      <c r="D73" s="9">
        <v>1941</v>
      </c>
    </row>
    <row r="74" spans="4:4" x14ac:dyDescent="0.3">
      <c r="D74" s="9">
        <v>1940</v>
      </c>
    </row>
    <row r="75" spans="4:4" x14ac:dyDescent="0.3">
      <c r="D75" s="9">
        <v>1939</v>
      </c>
    </row>
    <row r="76" spans="4:4" x14ac:dyDescent="0.3">
      <c r="D76" s="9">
        <v>1938</v>
      </c>
    </row>
    <row r="77" spans="4:4" x14ac:dyDescent="0.3">
      <c r="D77" s="9">
        <v>1937</v>
      </c>
    </row>
    <row r="78" spans="4:4" x14ac:dyDescent="0.3">
      <c r="D78" s="9">
        <v>1936</v>
      </c>
    </row>
    <row r="79" spans="4:4" x14ac:dyDescent="0.3">
      <c r="D79" s="9">
        <v>1935</v>
      </c>
    </row>
    <row r="80" spans="4:4" x14ac:dyDescent="0.3">
      <c r="D80" s="9">
        <v>1934</v>
      </c>
    </row>
    <row r="81" spans="4:4" x14ac:dyDescent="0.3">
      <c r="D81" s="9">
        <v>1933</v>
      </c>
    </row>
    <row r="82" spans="4:4" x14ac:dyDescent="0.3">
      <c r="D82" s="9">
        <v>1932</v>
      </c>
    </row>
    <row r="83" spans="4:4" x14ac:dyDescent="0.3">
      <c r="D83" s="9">
        <v>1931</v>
      </c>
    </row>
    <row r="84" spans="4:4" x14ac:dyDescent="0.3">
      <c r="D84" s="9">
        <v>1930</v>
      </c>
    </row>
    <row r="85" spans="4:4" x14ac:dyDescent="0.3">
      <c r="D85" s="9">
        <v>1929</v>
      </c>
    </row>
    <row r="86" spans="4:4" x14ac:dyDescent="0.3">
      <c r="D86" s="9">
        <v>1928</v>
      </c>
    </row>
    <row r="87" spans="4:4" x14ac:dyDescent="0.3">
      <c r="D87" s="9">
        <v>1927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4"/>
  <sheetViews>
    <sheetView workbookViewId="0">
      <selection activeCell="A7" sqref="A7"/>
    </sheetView>
  </sheetViews>
  <sheetFormatPr defaultColWidth="8.88671875" defaultRowHeight="14.4" x14ac:dyDescent="0.3"/>
  <cols>
    <col min="1" max="1" width="12.88671875" customWidth="1"/>
  </cols>
  <sheetData>
    <row r="1" spans="1:5" x14ac:dyDescent="0.3">
      <c r="A1" t="s">
        <v>3</v>
      </c>
      <c r="C1">
        <v>2013</v>
      </c>
    </row>
    <row r="2" spans="1:5" x14ac:dyDescent="0.3">
      <c r="A2" t="s">
        <v>4</v>
      </c>
      <c r="C2">
        <v>2012</v>
      </c>
    </row>
    <row r="3" spans="1:5" x14ac:dyDescent="0.3">
      <c r="A3" t="s">
        <v>5</v>
      </c>
      <c r="C3">
        <v>2011</v>
      </c>
      <c r="E3" t="s">
        <v>7</v>
      </c>
    </row>
    <row r="4" spans="1:5" x14ac:dyDescent="0.3">
      <c r="C4">
        <v>2010</v>
      </c>
      <c r="E4" t="s">
        <v>8</v>
      </c>
    </row>
    <row r="5" spans="1:5" x14ac:dyDescent="0.3">
      <c r="A5" t="s">
        <v>15</v>
      </c>
      <c r="C5">
        <v>2009</v>
      </c>
      <c r="E5" t="s">
        <v>9</v>
      </c>
    </row>
    <row r="6" spans="1:5" x14ac:dyDescent="0.3">
      <c r="A6" t="s">
        <v>16</v>
      </c>
      <c r="C6">
        <v>2008</v>
      </c>
      <c r="E6" t="s">
        <v>19</v>
      </c>
    </row>
    <row r="7" spans="1:5" x14ac:dyDescent="0.3">
      <c r="C7">
        <v>2007</v>
      </c>
      <c r="E7" t="s">
        <v>20</v>
      </c>
    </row>
    <row r="8" spans="1:5" x14ac:dyDescent="0.3">
      <c r="C8">
        <v>2006</v>
      </c>
    </row>
    <row r="9" spans="1:5" x14ac:dyDescent="0.3">
      <c r="C9">
        <v>2005</v>
      </c>
    </row>
    <row r="10" spans="1:5" x14ac:dyDescent="0.3">
      <c r="C10">
        <v>2004</v>
      </c>
    </row>
    <row r="11" spans="1:5" x14ac:dyDescent="0.3">
      <c r="C11">
        <v>2003</v>
      </c>
    </row>
    <row r="12" spans="1:5" x14ac:dyDescent="0.3">
      <c r="C12">
        <v>2002</v>
      </c>
    </row>
    <row r="13" spans="1:5" x14ac:dyDescent="0.3">
      <c r="C13">
        <v>2001</v>
      </c>
    </row>
    <row r="14" spans="1:5" x14ac:dyDescent="0.3">
      <c r="C14">
        <v>2000</v>
      </c>
    </row>
    <row r="15" spans="1:5" x14ac:dyDescent="0.3">
      <c r="C15">
        <v>1999</v>
      </c>
    </row>
    <row r="16" spans="1:5" x14ac:dyDescent="0.3">
      <c r="C16">
        <v>1998</v>
      </c>
    </row>
    <row r="17" spans="3:3" x14ac:dyDescent="0.3">
      <c r="C17">
        <v>1997</v>
      </c>
    </row>
    <row r="18" spans="3:3" x14ac:dyDescent="0.3">
      <c r="C18">
        <v>1996</v>
      </c>
    </row>
    <row r="19" spans="3:3" x14ac:dyDescent="0.3">
      <c r="C19">
        <v>1995</v>
      </c>
    </row>
    <row r="20" spans="3:3" x14ac:dyDescent="0.3">
      <c r="C20">
        <v>1994</v>
      </c>
    </row>
    <row r="21" spans="3:3" x14ac:dyDescent="0.3">
      <c r="C21">
        <v>1993</v>
      </c>
    </row>
    <row r="22" spans="3:3" x14ac:dyDescent="0.3">
      <c r="C22">
        <v>1992</v>
      </c>
    </row>
    <row r="23" spans="3:3" x14ac:dyDescent="0.3">
      <c r="C23">
        <v>1991</v>
      </c>
    </row>
    <row r="24" spans="3:3" x14ac:dyDescent="0.3">
      <c r="C24">
        <v>1990</v>
      </c>
    </row>
    <row r="25" spans="3:3" x14ac:dyDescent="0.3">
      <c r="C25">
        <v>1989</v>
      </c>
    </row>
    <row r="26" spans="3:3" x14ac:dyDescent="0.3">
      <c r="C26">
        <v>1988</v>
      </c>
    </row>
    <row r="27" spans="3:3" x14ac:dyDescent="0.3">
      <c r="C27">
        <v>1987</v>
      </c>
    </row>
    <row r="28" spans="3:3" x14ac:dyDescent="0.3">
      <c r="C28">
        <v>1986</v>
      </c>
    </row>
    <row r="29" spans="3:3" x14ac:dyDescent="0.3">
      <c r="C29">
        <v>1985</v>
      </c>
    </row>
    <row r="30" spans="3:3" x14ac:dyDescent="0.3">
      <c r="C30">
        <v>1984</v>
      </c>
    </row>
    <row r="31" spans="3:3" x14ac:dyDescent="0.3">
      <c r="C31">
        <v>1983</v>
      </c>
    </row>
    <row r="32" spans="3:3" x14ac:dyDescent="0.3">
      <c r="C32">
        <v>1982</v>
      </c>
    </row>
    <row r="33" spans="3:3" x14ac:dyDescent="0.3">
      <c r="C33">
        <v>1981</v>
      </c>
    </row>
    <row r="34" spans="3:3" x14ac:dyDescent="0.3">
      <c r="C34">
        <v>1980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Entry form</vt:lpstr>
      <vt:lpstr>Hotel form</vt:lpstr>
      <vt:lpstr>INVOICE</vt:lpstr>
      <vt:lpstr>List1</vt:lpstr>
      <vt:lpstr>List5</vt:lpstr>
      <vt:lpstr>List3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JUDO KLUB SOLIN</cp:lastModifiedBy>
  <cp:lastPrinted>2023-08-28T17:21:55Z</cp:lastPrinted>
  <dcterms:created xsi:type="dcterms:W3CDTF">2017-05-25T17:33:46Z</dcterms:created>
  <dcterms:modified xsi:type="dcterms:W3CDTF">2025-06-26T07:46:08Z</dcterms:modified>
</cp:coreProperties>
</file>